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\Downloads\"/>
    </mc:Choice>
  </mc:AlternateContent>
  <bookViews>
    <workbookView xWindow="0" yWindow="0" windowWidth="20490" windowHeight="7650"/>
  </bookViews>
  <sheets>
    <sheet name="TABELA DE PONTUAÇÃO DO MESTR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41" i="1" l="1"/>
  <c r="G40" i="1"/>
  <c r="G23" i="1" l="1"/>
  <c r="J22" i="1" l="1"/>
  <c r="G22" i="1"/>
  <c r="J21" i="1"/>
  <c r="G21" i="1"/>
  <c r="J20" i="1"/>
  <c r="G20" i="1"/>
  <c r="G10" i="1"/>
  <c r="J50" i="1" l="1"/>
  <c r="J47" i="1"/>
  <c r="J46" i="1"/>
  <c r="J45" i="1"/>
  <c r="J44" i="1"/>
  <c r="J43" i="1"/>
  <c r="J41" i="1"/>
  <c r="J40" i="1"/>
  <c r="J38" i="1"/>
  <c r="J37" i="1"/>
  <c r="J36" i="1"/>
  <c r="J35" i="1"/>
  <c r="J34" i="1"/>
  <c r="J33" i="1"/>
  <c r="J29" i="1"/>
  <c r="J28" i="1"/>
  <c r="J27" i="1"/>
  <c r="J23" i="1"/>
  <c r="J18" i="1"/>
  <c r="J17" i="1"/>
  <c r="J16" i="1"/>
  <c r="J14" i="1"/>
  <c r="J12" i="1"/>
  <c r="G45" i="1"/>
  <c r="G51" i="1"/>
  <c r="G50" i="1"/>
  <c r="G49" i="1"/>
  <c r="G48" i="1"/>
  <c r="G47" i="1"/>
  <c r="G46" i="1"/>
  <c r="G44" i="1"/>
  <c r="G43" i="1"/>
  <c r="G42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19" i="1"/>
  <c r="G17" i="1"/>
  <c r="G18" i="1"/>
  <c r="G16" i="1"/>
  <c r="G15" i="1"/>
  <c r="G11" i="1"/>
  <c r="J11" i="1"/>
  <c r="G13" i="1"/>
  <c r="G12" i="1"/>
  <c r="J51" i="1" l="1"/>
  <c r="J49" i="1"/>
  <c r="J48" i="1"/>
  <c r="J42" i="1"/>
  <c r="J39" i="1"/>
  <c r="J32" i="1"/>
  <c r="J31" i="1"/>
  <c r="J30" i="1"/>
  <c r="J26" i="1"/>
  <c r="J25" i="1"/>
  <c r="J24" i="1"/>
  <c r="J19" i="1"/>
  <c r="J15" i="1"/>
  <c r="J13" i="1"/>
  <c r="J10" i="1"/>
  <c r="H10" i="1"/>
  <c r="K23" i="1" l="1"/>
  <c r="K27" i="1"/>
  <c r="K44" i="1"/>
  <c r="K10" i="1"/>
  <c r="H27" i="1"/>
  <c r="H23" i="1"/>
  <c r="H44" i="1"/>
  <c r="K15" i="1"/>
  <c r="H15" i="1"/>
  <c r="H52" i="1" l="1"/>
  <c r="K52" i="1"/>
</calcChain>
</file>

<file path=xl/sharedStrings.xml><?xml version="1.0" encoding="utf-8"?>
<sst xmlns="http://schemas.openxmlformats.org/spreadsheetml/2006/main" count="66" uniqueCount="66">
  <si>
    <t>TÍTULO</t>
  </si>
  <si>
    <t>PONTUAÇÃO FINAL</t>
  </si>
  <si>
    <t>DOCUMENTO</t>
  </si>
  <si>
    <t>PONTUAÇÃO PRELIMINAR</t>
  </si>
  <si>
    <t>Média do Histórico Escolar da Graduação em Geografia</t>
  </si>
  <si>
    <t>Média do Histórico Escolar da Graduação em outra área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</si>
  <si>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</si>
  <si>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</si>
  <si>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</si>
  <si>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</si>
  <si>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</si>
  <si>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</si>
  <si>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</si>
  <si>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</si>
  <si>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</si>
  <si>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</si>
  <si>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</si>
  <si>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</si>
  <si>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</si>
  <si>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</si>
  <si>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</si>
  <si>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</si>
  <si>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</si>
  <si>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</si>
  <si>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</si>
  <si>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</si>
  <si>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</si>
  <si>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</si>
  <si>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</si>
  <si>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</si>
  <si>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</si>
  <si>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</si>
  <si>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</si>
  <si>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</si>
  <si>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</si>
  <si>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A da Área Geografia</t>
  </si>
  <si>
    <t>Publicação em revista nacional/internacional inclusa no Qualis/CAPES - Qualis B1 a B3 da Área Geografia</t>
  </si>
  <si>
    <t>Publicação em revista nacional/internacional inclusa no Qualis/CAPES - Qualis B4 a B5 da Área Geografia</t>
  </si>
  <si>
    <t>Publicação em revista nacional/internacional inclusa no Qualis/CAPES - Qualis C da Área Geografia</t>
  </si>
  <si>
    <t>Publicação em revista nacional/internacional inclusa no Qualis/CAPES - Para revistas Qualis A em outra área</t>
  </si>
  <si>
    <t>Publicação em revista nacional/internacional inclusa no Qualis/CAPES - Para revistas Qualis B1 a B3 em outra área</t>
  </si>
  <si>
    <t>VALIDAÇÃO DA COMISSÃO - CONTAGEM</t>
  </si>
  <si>
    <t>Especialização na área do Programa (360 h ou superior)</t>
  </si>
  <si>
    <t>Especialização em outras áreas (360 h ou superior)</t>
  </si>
  <si>
    <t>PARCIAL PRELIMINAR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</si>
  <si>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</si>
  <si>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</si>
  <si>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</si>
  <si>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</si>
  <si>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</si>
  <si>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PARCIAL FINAL</t>
  </si>
  <si>
    <t>PONTUAÇÃO FINAL TOTAL:</t>
  </si>
  <si>
    <t>UNIVERSIDADE FEDERAL DE PERNAMBUCO</t>
  </si>
  <si>
    <t>PROGRAMA DE PÓS-GRADUAÇÃO EM GEOGRAFIA</t>
  </si>
  <si>
    <t>NOME COMPLETO DO(A) CANDIDATO(A):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</si>
  <si>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</si>
  <si>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</si>
  <si>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</si>
  <si>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</si>
  <si>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</si>
  <si>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</si>
  <si>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</si>
  <si>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 xml:space="preserve">TABELA DE AVALIAÇÃO DO CURRÍCULO - SELEÇÃO MESTRADO turma 2024 </t>
  </si>
  <si>
    <t>PIBIC ou similar, incluindo PET e Iniciação à Docência e Residência Pedagógica</t>
  </si>
  <si>
    <t xml:space="preserve">Participação em Bancas Examinadoras de conclusão de curso </t>
  </si>
  <si>
    <t>Projeto de Extensão (bolsista ou voluntário)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</si>
</sst>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12</xdr:row>
      <xdr:rowOff>95250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428625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topLeftCell="A40" zoomScaleNormal="100" zoomScaleSheetLayoutView="100" workbookViewId="0">
      <selection activeCell="F45" sqref="F45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13.71093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8"/>
      <c r="B1" s="68"/>
      <c r="C1" s="68"/>
      <c r="D1" s="70"/>
      <c r="E1" s="70"/>
      <c r="F1" s="70"/>
      <c r="G1" s="70"/>
      <c r="H1" s="70"/>
      <c r="I1" s="70"/>
      <c r="J1" s="70"/>
      <c r="K1" s="69"/>
    </row>
    <row r="2" spans="1:11" ht="15.75" customHeight="1" x14ac:dyDescent="0.25">
      <c r="A2" s="68"/>
      <c r="B2" s="68"/>
      <c r="C2" s="68"/>
      <c r="D2" s="66"/>
      <c r="E2" s="66"/>
      <c r="F2" s="66"/>
      <c r="G2" s="66"/>
      <c r="H2" s="66"/>
      <c r="I2" s="66"/>
      <c r="J2" s="66"/>
      <c r="K2" s="69"/>
    </row>
    <row r="3" spans="1:11" ht="15.75" customHeight="1" x14ac:dyDescent="0.25">
      <c r="A3" s="68"/>
      <c r="B3" s="68"/>
      <c r="C3" s="68"/>
      <c r="D3" s="66" t="s">
        <v>52</v>
      </c>
      <c r="E3" s="66"/>
      <c r="F3" s="66"/>
      <c r="G3" s="66"/>
      <c r="H3" s="66"/>
      <c r="I3" s="66"/>
      <c r="J3" s="66"/>
      <c r="K3" s="69"/>
    </row>
    <row r="4" spans="1:11" ht="15.75" customHeight="1" x14ac:dyDescent="0.25">
      <c r="A4" s="68"/>
      <c r="B4" s="68"/>
      <c r="C4" s="68"/>
      <c r="D4" s="66" t="s">
        <v>53</v>
      </c>
      <c r="E4" s="66"/>
      <c r="F4" s="66"/>
      <c r="G4" s="66"/>
      <c r="H4" s="66"/>
      <c r="I4" s="66"/>
      <c r="J4" s="66"/>
      <c r="K4" s="69"/>
    </row>
    <row r="5" spans="1:11" ht="15.75" customHeight="1" x14ac:dyDescent="0.25">
      <c r="A5" s="68"/>
      <c r="B5" s="68"/>
      <c r="C5" s="68"/>
      <c r="D5" s="66" t="s">
        <v>62</v>
      </c>
      <c r="E5" s="66"/>
      <c r="F5" s="66"/>
      <c r="G5" s="66"/>
      <c r="H5" s="66"/>
      <c r="I5" s="66"/>
      <c r="J5" s="66"/>
      <c r="K5" s="69"/>
    </row>
    <row r="6" spans="1:11" ht="15.75" customHeight="1" x14ac:dyDescent="0.25">
      <c r="A6" s="68"/>
      <c r="B6" s="68"/>
      <c r="C6" s="68"/>
      <c r="D6" s="70"/>
      <c r="E6" s="70"/>
      <c r="F6" s="70"/>
      <c r="G6" s="70"/>
      <c r="H6" s="70"/>
      <c r="I6" s="70"/>
      <c r="J6" s="70"/>
      <c r="K6" s="69"/>
    </row>
    <row r="7" spans="1:11" ht="15.75" customHeight="1" x14ac:dyDescent="0.25">
      <c r="A7" s="68"/>
      <c r="B7" s="68"/>
      <c r="C7" s="68"/>
      <c r="D7" s="31" t="s">
        <v>54</v>
      </c>
      <c r="E7" s="67"/>
      <c r="F7" s="67"/>
      <c r="G7" s="67"/>
      <c r="H7" s="67"/>
      <c r="I7" s="67"/>
      <c r="J7" s="32"/>
      <c r="K7" s="69"/>
    </row>
    <row r="8" spans="1:11" ht="15.7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s="1" customFormat="1" ht="38.25" x14ac:dyDescent="0.25">
      <c r="A9" s="6"/>
      <c r="B9" s="7"/>
      <c r="C9" s="8"/>
      <c r="D9" s="9" t="s">
        <v>0</v>
      </c>
      <c r="E9" s="9" t="s">
        <v>9</v>
      </c>
      <c r="F9" s="9" t="s">
        <v>2</v>
      </c>
      <c r="G9" s="9" t="s">
        <v>3</v>
      </c>
      <c r="H9" s="9" t="s">
        <v>44</v>
      </c>
      <c r="I9" s="9" t="s">
        <v>41</v>
      </c>
      <c r="J9" s="9" t="s">
        <v>1</v>
      </c>
      <c r="K9" s="9" t="s">
        <v>50</v>
      </c>
    </row>
    <row r="10" spans="1:11" ht="25.5" customHeight="1" x14ac:dyDescent="0.25">
      <c r="A10" s="62" t="s">
        <v>8</v>
      </c>
      <c r="B10" s="60" t="s">
        <v>7</v>
      </c>
      <c r="C10" s="20">
        <v>1</v>
      </c>
      <c r="D10" s="21" t="s">
        <v>4</v>
      </c>
      <c r="E10" s="33"/>
      <c r="F10" s="42"/>
      <c r="G10" s="26">
        <f>IF(ISBLANK(F10),0,E10)</f>
        <v>0</v>
      </c>
      <c r="H10" s="48">
        <f>SUM(G10:G14)</f>
        <v>0</v>
      </c>
      <c r="I10" s="38"/>
      <c r="J10" s="13">
        <f>IF(I10="OK",G10,IF(I10="N",0,I10))</f>
        <v>0</v>
      </c>
      <c r="K10" s="49">
        <f>SUM(J10:J14)</f>
        <v>0</v>
      </c>
    </row>
    <row r="11" spans="1:11" ht="25.5" customHeight="1" x14ac:dyDescent="0.25">
      <c r="A11" s="62"/>
      <c r="B11" s="60"/>
      <c r="C11" s="22">
        <v>2</v>
      </c>
      <c r="D11" s="23" t="s">
        <v>5</v>
      </c>
      <c r="E11" s="34"/>
      <c r="F11" s="43"/>
      <c r="G11" s="27">
        <f>IF(ISBLANK(F11),0,(0.8*E11))</f>
        <v>0</v>
      </c>
      <c r="H11" s="48"/>
      <c r="I11" s="39"/>
      <c r="J11" s="13">
        <f>IF(I11="OK",G11,IF(I11="N",0,(0.8*I11)))</f>
        <v>0</v>
      </c>
      <c r="K11" s="49"/>
    </row>
    <row r="12" spans="1:11" ht="25.5" customHeight="1" x14ac:dyDescent="0.25">
      <c r="A12" s="62"/>
      <c r="B12" s="60"/>
      <c r="C12" s="22">
        <v>3</v>
      </c>
      <c r="D12" s="23" t="s">
        <v>42</v>
      </c>
      <c r="E12" s="34"/>
      <c r="F12" s="43"/>
      <c r="G12" s="27">
        <f>IF(ISBLANK(F12),0,(2*E12))</f>
        <v>0</v>
      </c>
      <c r="H12" s="48"/>
      <c r="I12" s="39"/>
      <c r="J12" s="13">
        <f>IF(I12="OK",G12,IF(I12="N",0,(2*I12)))</f>
        <v>0</v>
      </c>
      <c r="K12" s="49"/>
    </row>
    <row r="13" spans="1:11" ht="25.5" customHeight="1" x14ac:dyDescent="0.25">
      <c r="A13" s="62"/>
      <c r="B13" s="60"/>
      <c r="C13" s="22">
        <v>4</v>
      </c>
      <c r="D13" s="23" t="s">
        <v>43</v>
      </c>
      <c r="E13" s="34"/>
      <c r="F13" s="43"/>
      <c r="G13" s="27">
        <f>IF(ISBLANK(F13),0,(1*E13))</f>
        <v>0</v>
      </c>
      <c r="H13" s="48"/>
      <c r="I13" s="39"/>
      <c r="J13" s="13">
        <f t="shared" ref="J13:J51" si="0">IF(I13="OK",G13,IF(I13="N",0,I13))</f>
        <v>0</v>
      </c>
      <c r="K13" s="49"/>
    </row>
    <row r="14" spans="1:11" ht="25.5" customHeight="1" x14ac:dyDescent="0.25">
      <c r="A14" s="63"/>
      <c r="B14" s="61"/>
      <c r="C14" s="22">
        <v>5</v>
      </c>
      <c r="D14" s="23" t="s">
        <v>6</v>
      </c>
      <c r="E14" s="35"/>
      <c r="F14" s="43"/>
      <c r="G14" s="27">
        <f>IF(ISBLANK(F14),0,((0.5*E14)/120))</f>
        <v>0</v>
      </c>
      <c r="H14" s="57"/>
      <c r="I14" s="39"/>
      <c r="J14" s="13">
        <f>IF(I14="OK",G14,IF(I14="N",0,(0.5*I14)/180))</f>
        <v>0</v>
      </c>
      <c r="K14" s="49"/>
    </row>
    <row r="15" spans="1:11" ht="25.5" customHeight="1" x14ac:dyDescent="0.25">
      <c r="A15" s="51" t="s">
        <v>14</v>
      </c>
      <c r="B15" s="54" t="s">
        <v>15</v>
      </c>
      <c r="C15" s="24">
        <v>6</v>
      </c>
      <c r="D15" s="25" t="s">
        <v>10</v>
      </c>
      <c r="E15" s="36"/>
      <c r="F15" s="44"/>
      <c r="G15" s="28">
        <f>IF(ISBLANK(F15),0,(1*E15))</f>
        <v>0</v>
      </c>
      <c r="H15" s="58">
        <f>SUM(G15:G22)</f>
        <v>0</v>
      </c>
      <c r="I15" s="40"/>
      <c r="J15" s="10">
        <f t="shared" si="0"/>
        <v>0</v>
      </c>
      <c r="K15" s="50">
        <f>SUM(J15:J22)</f>
        <v>0</v>
      </c>
    </row>
    <row r="16" spans="1:11" ht="25.5" customHeight="1" x14ac:dyDescent="0.25">
      <c r="A16" s="52"/>
      <c r="B16" s="55"/>
      <c r="C16" s="24">
        <v>7</v>
      </c>
      <c r="D16" s="25" t="s">
        <v>11</v>
      </c>
      <c r="E16" s="36"/>
      <c r="F16" s="44"/>
      <c r="G16" s="28">
        <f>IF(ISBLANK(F16),0,(1.5*E16))</f>
        <v>0</v>
      </c>
      <c r="H16" s="58"/>
      <c r="I16" s="40"/>
      <c r="J16" s="10">
        <f>IF(I16="OK",G16,IF(I16="N",0,(1.5*I16)))</f>
        <v>0</v>
      </c>
      <c r="K16" s="50"/>
    </row>
    <row r="17" spans="1:11" ht="25.5" customHeight="1" x14ac:dyDescent="0.25">
      <c r="A17" s="52"/>
      <c r="B17" s="55"/>
      <c r="C17" s="24">
        <v>8</v>
      </c>
      <c r="D17" s="25" t="s">
        <v>12</v>
      </c>
      <c r="E17" s="36"/>
      <c r="F17" s="44"/>
      <c r="G17" s="28">
        <f>IF(ISBLANK(F17),0,(2*E17))</f>
        <v>0</v>
      </c>
      <c r="H17" s="58"/>
      <c r="I17" s="40"/>
      <c r="J17" s="10">
        <f>IF(I17="OK",G17,IF(I17="N",0,(2*I17)))</f>
        <v>0</v>
      </c>
      <c r="K17" s="50"/>
    </row>
    <row r="18" spans="1:11" ht="25.5" customHeight="1" x14ac:dyDescent="0.25">
      <c r="A18" s="52"/>
      <c r="B18" s="55"/>
      <c r="C18" s="24">
        <v>9</v>
      </c>
      <c r="D18" s="25" t="s">
        <v>13</v>
      </c>
      <c r="E18" s="36"/>
      <c r="F18" s="44"/>
      <c r="G18" s="28">
        <f>IF(ISBLANK(F18),0,(1.5*E18))</f>
        <v>0</v>
      </c>
      <c r="H18" s="58"/>
      <c r="I18" s="40"/>
      <c r="J18" s="10">
        <f>IF(I18="OK",G18,IF(I18="N",0,(1.5*I18)))</f>
        <v>0</v>
      </c>
      <c r="K18" s="50"/>
    </row>
    <row r="19" spans="1:11" ht="25.5" customHeight="1" x14ac:dyDescent="0.25">
      <c r="A19" s="52"/>
      <c r="B19" s="55"/>
      <c r="C19" s="24">
        <v>10</v>
      </c>
      <c r="D19" s="25" t="s">
        <v>59</v>
      </c>
      <c r="E19" s="36"/>
      <c r="F19" s="44"/>
      <c r="G19" s="28">
        <f>IF(ISBLANK(F19),0,(1*E19))</f>
        <v>0</v>
      </c>
      <c r="H19" s="58"/>
      <c r="I19" s="40"/>
      <c r="J19" s="10">
        <f t="shared" si="0"/>
        <v>0</v>
      </c>
      <c r="K19" s="50"/>
    </row>
    <row r="20" spans="1:11" ht="25.5" customHeight="1" x14ac:dyDescent="0.25">
      <c r="A20" s="52"/>
      <c r="B20" s="55"/>
      <c r="C20" s="24">
        <v>11</v>
      </c>
      <c r="D20" s="25" t="s">
        <v>18</v>
      </c>
      <c r="E20" s="36"/>
      <c r="F20" s="44"/>
      <c r="G20" s="28">
        <f>IF(ISBLANK(F20),0,((1/6)*E20))</f>
        <v>0</v>
      </c>
      <c r="H20" s="58"/>
      <c r="I20" s="40"/>
      <c r="J20" s="10">
        <f>IF(I20="OK",G20,IF(I20="N",0,(1/6)*I20))</f>
        <v>0</v>
      </c>
      <c r="K20" s="50"/>
    </row>
    <row r="21" spans="1:11" ht="25.5" customHeight="1" x14ac:dyDescent="0.25">
      <c r="A21" s="52"/>
      <c r="B21" s="55"/>
      <c r="C21" s="24">
        <v>12</v>
      </c>
      <c r="D21" s="25" t="s">
        <v>60</v>
      </c>
      <c r="E21" s="36"/>
      <c r="F21" s="44"/>
      <c r="G21" s="28">
        <f>IF(ISBLANK(F21),0,((0.5/6)*E21))</f>
        <v>0</v>
      </c>
      <c r="H21" s="58"/>
      <c r="I21" s="40"/>
      <c r="J21" s="10">
        <f>IF(I21="OK",G21,IF(I21="N",0,((0.5/6)*I21)))</f>
        <v>0</v>
      </c>
      <c r="K21" s="50"/>
    </row>
    <row r="22" spans="1:11" ht="25.5" customHeight="1" x14ac:dyDescent="0.25">
      <c r="A22" s="53"/>
      <c r="B22" s="56"/>
      <c r="C22" s="24">
        <v>13</v>
      </c>
      <c r="D22" s="25" t="s">
        <v>19</v>
      </c>
      <c r="E22" s="36"/>
      <c r="F22" s="44"/>
      <c r="G22" s="28">
        <f>IF(ISBLANK(F22),0,((0.5/6)*E22))</f>
        <v>0</v>
      </c>
      <c r="H22" s="59"/>
      <c r="I22" s="40"/>
      <c r="J22" s="10">
        <f>IF(I22="OK",G22,IF(I22="N",0,((0.5/6)*I22)))</f>
        <v>0</v>
      </c>
      <c r="K22" s="50"/>
    </row>
    <row r="23" spans="1:11" ht="25.5" customHeight="1" x14ac:dyDescent="0.25">
      <c r="A23" s="64" t="s">
        <v>20</v>
      </c>
      <c r="B23" s="65" t="s">
        <v>21</v>
      </c>
      <c r="C23" s="22">
        <v>14</v>
      </c>
      <c r="D23" s="23" t="s">
        <v>61</v>
      </c>
      <c r="E23" s="34"/>
      <c r="F23" s="43"/>
      <c r="G23" s="27">
        <f>IF(ISBLANK(F23),0,((1*E23)/120))</f>
        <v>0</v>
      </c>
      <c r="H23" s="48">
        <f>SUM(G23:G26)</f>
        <v>0</v>
      </c>
      <c r="I23" s="39"/>
      <c r="J23" s="13">
        <f>IF(I23="OK",G23,IF(I23="N",0,(I23/1200)))</f>
        <v>0</v>
      </c>
      <c r="K23" s="49">
        <f>SUM(J23:J26)</f>
        <v>0</v>
      </c>
    </row>
    <row r="24" spans="1:11" ht="25.5" customHeight="1" x14ac:dyDescent="0.25">
      <c r="A24" s="62"/>
      <c r="B24" s="60"/>
      <c r="C24" s="22">
        <v>15</v>
      </c>
      <c r="D24" s="23" t="s">
        <v>63</v>
      </c>
      <c r="E24" s="34"/>
      <c r="F24" s="43"/>
      <c r="G24" s="27">
        <f>IF(ISBLANK(F24),0,(1*E24))</f>
        <v>0</v>
      </c>
      <c r="H24" s="48"/>
      <c r="I24" s="38"/>
      <c r="J24" s="13">
        <f t="shared" si="0"/>
        <v>0</v>
      </c>
      <c r="K24" s="49"/>
    </row>
    <row r="25" spans="1:11" ht="25.5" customHeight="1" x14ac:dyDescent="0.25">
      <c r="A25" s="62"/>
      <c r="B25" s="60"/>
      <c r="C25" s="22">
        <v>16</v>
      </c>
      <c r="D25" s="23" t="s">
        <v>16</v>
      </c>
      <c r="E25" s="34"/>
      <c r="F25" s="43"/>
      <c r="G25" s="27">
        <f>IF(ISBLANK(F25),0,(1*E25))</f>
        <v>0</v>
      </c>
      <c r="H25" s="48"/>
      <c r="I25" s="39"/>
      <c r="J25" s="13">
        <f t="shared" si="0"/>
        <v>0</v>
      </c>
      <c r="K25" s="49"/>
    </row>
    <row r="26" spans="1:11" ht="25.5" customHeight="1" x14ac:dyDescent="0.25">
      <c r="A26" s="63"/>
      <c r="B26" s="61"/>
      <c r="C26" s="22">
        <v>17</v>
      </c>
      <c r="D26" s="23" t="s">
        <v>17</v>
      </c>
      <c r="E26" s="34"/>
      <c r="F26" s="43"/>
      <c r="G26" s="27">
        <f>IF(ISBLANK(F26),0,(1*E26))</f>
        <v>0</v>
      </c>
      <c r="H26" s="57"/>
      <c r="I26" s="39"/>
      <c r="J26" s="13">
        <f t="shared" si="0"/>
        <v>0</v>
      </c>
      <c r="K26" s="49"/>
    </row>
    <row r="27" spans="1:11" ht="25.5" customHeight="1" x14ac:dyDescent="0.25">
      <c r="A27" s="51" t="s">
        <v>33</v>
      </c>
      <c r="B27" s="54" t="s">
        <v>34</v>
      </c>
      <c r="C27" s="24">
        <v>18</v>
      </c>
      <c r="D27" s="25" t="s">
        <v>22</v>
      </c>
      <c r="E27" s="36"/>
      <c r="F27" s="44"/>
      <c r="G27" s="28">
        <f>IF(ISBLANK(F27),0,(0.1*E27))</f>
        <v>0</v>
      </c>
      <c r="H27" s="58">
        <f>SUM(G27:G43)</f>
        <v>0</v>
      </c>
      <c r="I27" s="40"/>
      <c r="J27" s="10">
        <f>IF(I27="OK",G27,IF(I27="N",0,(0.1*I27)))</f>
        <v>0</v>
      </c>
      <c r="K27" s="50">
        <f>SUM(J27:J43)</f>
        <v>0</v>
      </c>
    </row>
    <row r="28" spans="1:11" ht="25.5" customHeight="1" x14ac:dyDescent="0.25">
      <c r="A28" s="52"/>
      <c r="B28" s="55"/>
      <c r="C28" s="24">
        <v>19</v>
      </c>
      <c r="D28" s="25" t="s">
        <v>23</v>
      </c>
      <c r="E28" s="36"/>
      <c r="F28" s="44"/>
      <c r="G28" s="28">
        <f>IF(ISBLANK(F28),0,(0.2*E28))</f>
        <v>0</v>
      </c>
      <c r="H28" s="58"/>
      <c r="I28" s="40"/>
      <c r="J28" s="10">
        <f>IF(I28="OK",G28,IF(I28="N",0,(0.2*I28)))</f>
        <v>0</v>
      </c>
      <c r="K28" s="50"/>
    </row>
    <row r="29" spans="1:11" ht="25.5" customHeight="1" x14ac:dyDescent="0.25">
      <c r="A29" s="52"/>
      <c r="B29" s="55"/>
      <c r="C29" s="24">
        <v>20</v>
      </c>
      <c r="D29" s="25" t="s">
        <v>24</v>
      </c>
      <c r="E29" s="36"/>
      <c r="F29" s="44"/>
      <c r="G29" s="28">
        <f>IF(ISBLANK(F29),0,(0.5*E29))</f>
        <v>0</v>
      </c>
      <c r="H29" s="58"/>
      <c r="I29" s="40"/>
      <c r="J29" s="10">
        <f>IF(I29="OK",G29,IF(I29="N",0,(0.5*I29)))</f>
        <v>0</v>
      </c>
      <c r="K29" s="50"/>
    </row>
    <row r="30" spans="1:11" ht="25.5" customHeight="1" x14ac:dyDescent="0.25">
      <c r="A30" s="52"/>
      <c r="B30" s="55"/>
      <c r="C30" s="24">
        <v>21</v>
      </c>
      <c r="D30" s="25" t="s">
        <v>25</v>
      </c>
      <c r="E30" s="36"/>
      <c r="F30" s="44"/>
      <c r="G30" s="28">
        <f>IF(ISBLANK(F30),0,(1*E30))</f>
        <v>0</v>
      </c>
      <c r="H30" s="58"/>
      <c r="I30" s="40"/>
      <c r="J30" s="10">
        <f t="shared" si="0"/>
        <v>0</v>
      </c>
      <c r="K30" s="50"/>
    </row>
    <row r="31" spans="1:11" ht="25.5" customHeight="1" x14ac:dyDescent="0.25">
      <c r="A31" s="52"/>
      <c r="B31" s="55"/>
      <c r="C31" s="24">
        <v>22</v>
      </c>
      <c r="D31" s="25" t="s">
        <v>32</v>
      </c>
      <c r="E31" s="36"/>
      <c r="F31" s="44"/>
      <c r="G31" s="28">
        <f>IF(ISBLANK(F31),0,(1*E31))</f>
        <v>0</v>
      </c>
      <c r="H31" s="58"/>
      <c r="I31" s="40"/>
      <c r="J31" s="10">
        <f t="shared" si="0"/>
        <v>0</v>
      </c>
      <c r="K31" s="50"/>
    </row>
    <row r="32" spans="1:11" ht="25.5" customHeight="1" x14ac:dyDescent="0.25">
      <c r="A32" s="52"/>
      <c r="B32" s="55"/>
      <c r="C32" s="24">
        <v>23</v>
      </c>
      <c r="D32" s="25" t="s">
        <v>26</v>
      </c>
      <c r="E32" s="36"/>
      <c r="F32" s="44"/>
      <c r="G32" s="28">
        <f>IF(ISBLANK(F32),0,(1*E32))</f>
        <v>0</v>
      </c>
      <c r="H32" s="58"/>
      <c r="I32" s="40"/>
      <c r="J32" s="10">
        <f t="shared" si="0"/>
        <v>0</v>
      </c>
      <c r="K32" s="50"/>
    </row>
    <row r="33" spans="1:11" ht="25.5" customHeight="1" x14ac:dyDescent="0.25">
      <c r="A33" s="52"/>
      <c r="B33" s="55"/>
      <c r="C33" s="24">
        <v>24</v>
      </c>
      <c r="D33" s="25" t="s">
        <v>35</v>
      </c>
      <c r="E33" s="36"/>
      <c r="F33" s="44"/>
      <c r="G33" s="28">
        <f>IF(ISBLANK(F33),0,(10*E33))</f>
        <v>0</v>
      </c>
      <c r="H33" s="58"/>
      <c r="I33" s="40"/>
      <c r="J33" s="10">
        <f>IF(I33="OK",G33,IF(I33="N",0,(10*I33)))</f>
        <v>0</v>
      </c>
      <c r="K33" s="50"/>
    </row>
    <row r="34" spans="1:11" ht="25.5" customHeight="1" x14ac:dyDescent="0.25">
      <c r="A34" s="52"/>
      <c r="B34" s="55"/>
      <c r="C34" s="24">
        <v>25</v>
      </c>
      <c r="D34" s="25" t="s">
        <v>36</v>
      </c>
      <c r="E34" s="36"/>
      <c r="F34" s="44"/>
      <c r="G34" s="28">
        <f>IF(ISBLANK(F34),0,(9*E34))</f>
        <v>0</v>
      </c>
      <c r="H34" s="58"/>
      <c r="I34" s="40"/>
      <c r="J34" s="10">
        <f>IF(I34="OK",G34,IF(I34="N",0,(9*I34)))</f>
        <v>0</v>
      </c>
      <c r="K34" s="50"/>
    </row>
    <row r="35" spans="1:11" ht="25.5" customHeight="1" x14ac:dyDescent="0.25">
      <c r="A35" s="52"/>
      <c r="B35" s="55"/>
      <c r="C35" s="24">
        <v>26</v>
      </c>
      <c r="D35" s="25" t="s">
        <v>37</v>
      </c>
      <c r="E35" s="36"/>
      <c r="F35" s="44"/>
      <c r="G35" s="28">
        <f>IF(ISBLANK(F35),0,(7*E35))</f>
        <v>0</v>
      </c>
      <c r="H35" s="58"/>
      <c r="I35" s="40"/>
      <c r="J35" s="10">
        <f>IF(I35="OK",G35,IF(I35="N",0,(7*I35)))</f>
        <v>0</v>
      </c>
      <c r="K35" s="50"/>
    </row>
    <row r="36" spans="1:11" ht="25.5" customHeight="1" x14ac:dyDescent="0.25">
      <c r="A36" s="52"/>
      <c r="B36" s="55"/>
      <c r="C36" s="24">
        <v>27</v>
      </c>
      <c r="D36" s="25" t="s">
        <v>38</v>
      </c>
      <c r="E36" s="36"/>
      <c r="F36" s="44"/>
      <c r="G36" s="28">
        <f>IF(ISBLANK(F36),0,(2*E36))</f>
        <v>0</v>
      </c>
      <c r="H36" s="58"/>
      <c r="I36" s="40"/>
      <c r="J36" s="10">
        <f>IF(I36="OK",G36,IF(I36="N",0,(2*I36)))</f>
        <v>0</v>
      </c>
      <c r="K36" s="50"/>
    </row>
    <row r="37" spans="1:11" ht="25.5" customHeight="1" x14ac:dyDescent="0.25">
      <c r="A37" s="52"/>
      <c r="B37" s="55"/>
      <c r="C37" s="24">
        <v>28</v>
      </c>
      <c r="D37" s="25" t="s">
        <v>39</v>
      </c>
      <c r="E37" s="36"/>
      <c r="F37" s="44"/>
      <c r="G37" s="28">
        <f>IF(ISBLANK(F37),0,(5*E37))</f>
        <v>0</v>
      </c>
      <c r="H37" s="58"/>
      <c r="I37" s="40"/>
      <c r="J37" s="10">
        <f>IF(I37="OK",G37,IF(I37="N",0,(5*I37)))</f>
        <v>0</v>
      </c>
      <c r="K37" s="50"/>
    </row>
    <row r="38" spans="1:11" ht="25.5" customHeight="1" x14ac:dyDescent="0.25">
      <c r="A38" s="52"/>
      <c r="B38" s="55"/>
      <c r="C38" s="24">
        <v>29</v>
      </c>
      <c r="D38" s="25" t="s">
        <v>40</v>
      </c>
      <c r="E38" s="36"/>
      <c r="F38" s="44"/>
      <c r="G38" s="28">
        <f>IF(ISBLANK(F38),0,(3*E38))</f>
        <v>0</v>
      </c>
      <c r="H38" s="58"/>
      <c r="I38" s="40"/>
      <c r="J38" s="10">
        <f>IF(I38="OK",G38,IF(I38="N",0,(3*I38)))</f>
        <v>0</v>
      </c>
      <c r="K38" s="50"/>
    </row>
    <row r="39" spans="1:11" ht="25.5" customHeight="1" x14ac:dyDescent="0.25">
      <c r="A39" s="52"/>
      <c r="B39" s="55"/>
      <c r="C39" s="24">
        <v>30</v>
      </c>
      <c r="D39" s="25" t="s">
        <v>27</v>
      </c>
      <c r="E39" s="36"/>
      <c r="F39" s="44"/>
      <c r="G39" s="28">
        <f>IF(ISBLANK(F39),0,(1*E39))</f>
        <v>0</v>
      </c>
      <c r="H39" s="58"/>
      <c r="I39" s="40"/>
      <c r="J39" s="10">
        <f t="shared" si="0"/>
        <v>0</v>
      </c>
      <c r="K39" s="50"/>
    </row>
    <row r="40" spans="1:11" ht="25.5" customHeight="1" x14ac:dyDescent="0.25">
      <c r="A40" s="52"/>
      <c r="B40" s="55"/>
      <c r="C40" s="24">
        <v>31</v>
      </c>
      <c r="D40" s="25" t="s">
        <v>28</v>
      </c>
      <c r="E40" s="36"/>
      <c r="F40" s="44"/>
      <c r="G40" s="28">
        <f>IF(ISBLANK(F40),0,(9*E40))</f>
        <v>0</v>
      </c>
      <c r="H40" s="58"/>
      <c r="I40" s="40"/>
      <c r="J40" s="10">
        <f>IF(I40="OK",G40,IF(I40="N",0,(3*I40)))</f>
        <v>0</v>
      </c>
      <c r="K40" s="50"/>
    </row>
    <row r="41" spans="1:11" ht="25.5" customHeight="1" x14ac:dyDescent="0.25">
      <c r="A41" s="52"/>
      <c r="B41" s="55"/>
      <c r="C41" s="24">
        <v>32</v>
      </c>
      <c r="D41" s="25" t="s">
        <v>29</v>
      </c>
      <c r="E41" s="36"/>
      <c r="F41" s="44"/>
      <c r="G41" s="28">
        <f>IF(ISBLANK(F41),0,(7*E41))</f>
        <v>0</v>
      </c>
      <c r="H41" s="58"/>
      <c r="I41" s="40"/>
      <c r="J41" s="10">
        <f>IF(I41="OK",G41,IF(I41="N",0,(2*I41)))</f>
        <v>0</v>
      </c>
      <c r="K41" s="50"/>
    </row>
    <row r="42" spans="1:11" ht="25.5" customHeight="1" x14ac:dyDescent="0.25">
      <c r="A42" s="52"/>
      <c r="B42" s="55"/>
      <c r="C42" s="24">
        <v>33</v>
      </c>
      <c r="D42" s="25" t="s">
        <v>30</v>
      </c>
      <c r="E42" s="36"/>
      <c r="F42" s="44"/>
      <c r="G42" s="28">
        <f>IF(ISBLANK(F42),0,(1*E42))</f>
        <v>0</v>
      </c>
      <c r="H42" s="58"/>
      <c r="I42" s="40"/>
      <c r="J42" s="10">
        <f t="shared" si="0"/>
        <v>0</v>
      </c>
      <c r="K42" s="50"/>
    </row>
    <row r="43" spans="1:11" ht="25.5" customHeight="1" x14ac:dyDescent="0.25">
      <c r="A43" s="53"/>
      <c r="B43" s="56"/>
      <c r="C43" s="24">
        <v>34</v>
      </c>
      <c r="D43" s="25" t="s">
        <v>31</v>
      </c>
      <c r="E43" s="36"/>
      <c r="F43" s="44"/>
      <c r="G43" s="28">
        <f>IF(ISBLANK(F43),0,(3*E43))</f>
        <v>0</v>
      </c>
      <c r="H43" s="59"/>
      <c r="I43" s="40"/>
      <c r="J43" s="10">
        <f>IF(I43="OK",G43,IF(I43="N",0,(3*I43)))</f>
        <v>0</v>
      </c>
      <c r="K43" s="50"/>
    </row>
    <row r="44" spans="1:11" ht="25.5" customHeight="1" x14ac:dyDescent="0.25">
      <c r="A44" s="46" t="s">
        <v>47</v>
      </c>
      <c r="B44" s="47" t="s">
        <v>48</v>
      </c>
      <c r="C44" s="22">
        <v>35</v>
      </c>
      <c r="D44" s="23" t="s">
        <v>45</v>
      </c>
      <c r="E44" s="34"/>
      <c r="F44" s="43"/>
      <c r="G44" s="27">
        <f>IF(ISBLANK(F44),0,(0.2*E44))</f>
        <v>0</v>
      </c>
      <c r="H44" s="48">
        <f>SUM(G44:G51)</f>
        <v>0</v>
      </c>
      <c r="I44" s="39"/>
      <c r="J44" s="13">
        <f>IF(I44="OK",G44,IF(I44="N",0,(0.2*I44)))</f>
        <v>0</v>
      </c>
      <c r="K44" s="49">
        <f>SUM(J44:J51)</f>
        <v>0</v>
      </c>
    </row>
    <row r="45" spans="1:11" ht="25.5" customHeight="1" x14ac:dyDescent="0.25">
      <c r="A45" s="46"/>
      <c r="B45" s="47"/>
      <c r="C45" s="22">
        <v>36</v>
      </c>
      <c r="D45" s="23" t="s">
        <v>55</v>
      </c>
      <c r="E45" s="34"/>
      <c r="F45" s="43"/>
      <c r="G45" s="27">
        <f>IF(ISBLANK(F45),0,((0.5*E45)/12))</f>
        <v>0</v>
      </c>
      <c r="H45" s="48"/>
      <c r="I45" s="39"/>
      <c r="J45" s="13">
        <f>IF(I45="OK",G45,IF(I45="N",0,((0.5*I45)/12)))</f>
        <v>0</v>
      </c>
      <c r="K45" s="49"/>
    </row>
    <row r="46" spans="1:11" ht="25.5" customHeight="1" x14ac:dyDescent="0.25">
      <c r="A46" s="46"/>
      <c r="B46" s="47"/>
      <c r="C46" s="22">
        <v>37</v>
      </c>
      <c r="D46" s="23" t="s">
        <v>56</v>
      </c>
      <c r="E46" s="34"/>
      <c r="F46" s="43"/>
      <c r="G46" s="27">
        <f>IF(ISBLANK(F46),0,((0.5*E46)/8))</f>
        <v>0</v>
      </c>
      <c r="H46" s="48"/>
      <c r="I46" s="39"/>
      <c r="J46" s="13">
        <f>IF(I46="OK",G46,IF(I46="N",0,((0.5*I46)/8)))</f>
        <v>0</v>
      </c>
      <c r="K46" s="49"/>
    </row>
    <row r="47" spans="1:11" ht="25.5" customHeight="1" x14ac:dyDescent="0.25">
      <c r="A47" s="46"/>
      <c r="B47" s="47"/>
      <c r="C47" s="22">
        <v>38</v>
      </c>
      <c r="D47" s="23" t="s">
        <v>57</v>
      </c>
      <c r="E47" s="34"/>
      <c r="F47" s="43"/>
      <c r="G47" s="27">
        <f>IF(ISBLANK(F47),0,((1*E47)/40))</f>
        <v>0</v>
      </c>
      <c r="H47" s="48"/>
      <c r="I47" s="39"/>
      <c r="J47" s="13">
        <f>IF(I47="OK",G47,IF(I47="N",0,(I47/40)))</f>
        <v>0</v>
      </c>
      <c r="K47" s="49"/>
    </row>
    <row r="48" spans="1:11" ht="25.5" customHeight="1" x14ac:dyDescent="0.25">
      <c r="A48" s="46"/>
      <c r="B48" s="47"/>
      <c r="C48" s="22">
        <v>39</v>
      </c>
      <c r="D48" s="23" t="s">
        <v>58</v>
      </c>
      <c r="E48" s="34"/>
      <c r="F48" s="43"/>
      <c r="G48" s="27">
        <f>IF(ISBLANK(F48),0,(1*E48))</f>
        <v>0</v>
      </c>
      <c r="H48" s="48"/>
      <c r="I48" s="39"/>
      <c r="J48" s="13">
        <f t="shared" si="0"/>
        <v>0</v>
      </c>
      <c r="K48" s="49"/>
    </row>
    <row r="49" spans="1:11" ht="25.5" customHeight="1" x14ac:dyDescent="0.25">
      <c r="A49" s="46"/>
      <c r="B49" s="47"/>
      <c r="C49" s="22">
        <v>40</v>
      </c>
      <c r="D49" s="23" t="s">
        <v>64</v>
      </c>
      <c r="E49" s="34"/>
      <c r="F49" s="43"/>
      <c r="G49" s="27">
        <f>IF(ISBLANK(F49),0,(1*E49))</f>
        <v>0</v>
      </c>
      <c r="H49" s="48"/>
      <c r="I49" s="39"/>
      <c r="J49" s="13">
        <f t="shared" si="0"/>
        <v>0</v>
      </c>
      <c r="K49" s="49"/>
    </row>
    <row r="50" spans="1:11" ht="25.5" customHeight="1" x14ac:dyDescent="0.25">
      <c r="A50" s="46"/>
      <c r="B50" s="47"/>
      <c r="C50" s="22">
        <v>41</v>
      </c>
      <c r="D50" s="23" t="s">
        <v>46</v>
      </c>
      <c r="E50" s="34"/>
      <c r="F50" s="43"/>
      <c r="G50" s="27">
        <f>IF(ISBLANK(F50),0,(0.5*E50))</f>
        <v>0</v>
      </c>
      <c r="H50" s="48"/>
      <c r="I50" s="39"/>
      <c r="J50" s="13">
        <f>IF(I50="OK",G50,IF(I50="N",0,(0.5*I50)))</f>
        <v>0</v>
      </c>
      <c r="K50" s="49"/>
    </row>
    <row r="51" spans="1:11" ht="25.5" customHeight="1" x14ac:dyDescent="0.25">
      <c r="A51" s="46"/>
      <c r="B51" s="47"/>
      <c r="C51" s="11">
        <v>42</v>
      </c>
      <c r="D51" s="12" t="s">
        <v>65</v>
      </c>
      <c r="E51" s="37"/>
      <c r="F51" s="45"/>
      <c r="G51" s="13">
        <f>IF(ISBLANK(F51),0,(1*E51))</f>
        <v>0</v>
      </c>
      <c r="H51" s="48"/>
      <c r="I51" s="41"/>
      <c r="J51" s="13">
        <f t="shared" si="0"/>
        <v>0</v>
      </c>
      <c r="K51" s="49"/>
    </row>
    <row r="52" spans="1:11" ht="21" x14ac:dyDescent="0.35">
      <c r="A52" s="14"/>
      <c r="B52" s="15"/>
      <c r="C52" s="16"/>
      <c r="D52" s="17"/>
      <c r="E52" s="16"/>
      <c r="F52" s="16"/>
      <c r="G52" s="18" t="s">
        <v>49</v>
      </c>
      <c r="H52" s="30">
        <f>(((H10*2.5)+(H15*0.5)+(H23*2)+(H27*4)+(H44*1))/10)</f>
        <v>0</v>
      </c>
      <c r="I52" s="19"/>
      <c r="J52" s="18" t="s">
        <v>51</v>
      </c>
      <c r="K52" s="29">
        <f>(((K10*2.5)+(K15*0.5)+(K23*2)+(K27*4)+(K44*1))/10)</f>
        <v>0</v>
      </c>
    </row>
  </sheetData>
  <sheetProtection password="9F94" sheet="1" objects="1" scenarios="1" selectLockedCells="1"/>
  <mergeCells count="30">
    <mergeCell ref="B15:B22"/>
    <mergeCell ref="A15:A22"/>
    <mergeCell ref="A23:A26"/>
    <mergeCell ref="B23:B26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  <mergeCell ref="A44:A51"/>
    <mergeCell ref="B44:B51"/>
    <mergeCell ref="H44:H51"/>
    <mergeCell ref="K10:K14"/>
    <mergeCell ref="K15:K22"/>
    <mergeCell ref="K23:K26"/>
    <mergeCell ref="K27:K43"/>
    <mergeCell ref="K44:K51"/>
    <mergeCell ref="A27:A43"/>
    <mergeCell ref="B27:B43"/>
    <mergeCell ref="H10:H14"/>
    <mergeCell ref="H15:H22"/>
    <mergeCell ref="H23:H26"/>
    <mergeCell ref="H27:H43"/>
    <mergeCell ref="B10:B14"/>
    <mergeCell ref="A10:A14"/>
  </mergeCells>
  <dataValidations xWindow="463" yWindow="363" count="44">
    <dataValidation type="decimal" allowBlank="1" showInputMessage="1" showErrorMessage="1" promptTitle="MÉDIA - GRADUAÇÃO EM GEOGRAFIA" prompt="Se você cursou Geografia (Bacharelado ou Licenciatura), insira aqui sua média de notas no curso. A média deverá estar entre 5,00 e 10,00, para ser aceita pela planilha." sqref="E10">
      <formula1>5</formula1>
      <formula2>10</formula2>
    </dataValidation>
    <dataValidation allowBlank="1" showInputMessage="1" showErrorMessage="1" promptTitle="MÉDIA - CURSO EM OUTRA ÁREA" prompt="Se você cursou Bacharelado ou Licenciatura em curso que não é Geografia, insira aqui sua média de notas no curso. A média deverá estar entre 5,00 e 10,00, para ser aceita pela planilha." sqref="E11"/>
    <dataValidation type="whole" operator="greaterThanOrEqual" allowBlank="1" showInputMessage="1" showErrorMessage="1" promptTitle="QTD. DE OUTRAS ESPECIALIZAÇÕES" prompt="Inserir quantas especializações foram concluídas em Áreas que NÃO TENHAM SIDO em Geografia ou da Linha de Pesquisa escolhida.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na Área Geografia ou na temática da Linha de Pesquisa escolhida.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" prompt="Contabilize por quantos semestres letivos completos você atuou como monitor(a)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0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1">
      <formula1>6</formula1>
    </dataValidation>
    <dataValidation type="whole" operator="greaterThanOrEqual" allowBlank="1" showInputMessage="1" showErrorMessage="1" promptTitle="ATIVIDADES SEM VÍNCULO " prompt="Contabilize quantos meses você atuou profissionalmente sem vínculo empregatício.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3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4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6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29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2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1">
      <formula1>1</formula1>
    </dataValidation>
    <dataValidation type="whole" operator="greaterThanOrEqual" allowBlank="1" showInputMessage="1" showErrorMessage="1" promptTitle="ARTIGOS EM QUALIS A - QUANTIDADE" prompt="Informar quantidade de Artigos publicados em Revistas credenciada com Qualis A da Área Geografia na CAPES._x000a__x000a_OBS.: Inserir número inteiro." sqref="E33">
      <formula1>1</formula1>
    </dataValidation>
    <dataValidation type="whole" operator="greaterThanOrEqual" allowBlank="1" showInputMessage="1" showErrorMessage="1" promptTitle="ARTIGOS EM QUALIS B - QUANTIDADE" prompt="Informar quantidade de Artigos publicados em Revistas credenciada com Qualis B1 a B3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B - QUANTIDADE" prompt="Informar quantidade de Artigos publicados em Revistas credenciada com Qualis B4 a B5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C - QUANTIDADE" prompt="Informar quantidade de Artigos publicados em Revistas credenciada com Qualis C da Área Geografia na CAPES._x000a__x000a_OBS.: Inserir número inteiro." sqref="E36">
      <formula1>1</formula1>
    </dataValidation>
    <dataValidation type="whole" operator="greaterThanOrEqual" allowBlank="1" showInputMessage="1" showErrorMessage="1" promptTitle="ARTIGOS EM QUALIS A - QUANTIDADE" prompt="Informar quantidade de Artigos publicados em Revistas credenciada com Qualis A de outra Área na CAPES._x000a__x000a_OBS.: Inserir número inteiro." sqref="E37">
      <formula1>1</formula1>
    </dataValidation>
    <dataValidation type="whole" operator="greaterThanOrEqual" allowBlank="1" showInputMessage="1" showErrorMessage="1" promptTitle="ARTIGOS EM QUALIS B - QUANTIDADE" prompt="Informar quantidade de Artigos publicados em Revistas credenciada com Qualis B1 a B3 de outra Área na CAPES._x000a__x000a_OBS.: Inserir número inteiro." sqref="E38">
      <formula1>1</formula1>
    </dataValidation>
    <dataValidation type="whole" operator="greaterThanOrEqual" allowBlank="1" showInputMessage="1" showErrorMessage="1" promptTitle="PUBLICAÇÃO EM REVISTA S/ QUALIS" prompt="Publicação em revista nacional/internacional não inclusa no Qualis/CAPES." sqref="E39">
      <formula1>1</formula1>
    </dataValidation>
    <dataValidation type="whole" operator="greaterThanOrEqual" allowBlank="1" showInputMessage="1" showErrorMessage="1" promptTitle="LIVROS PUBLICADOS - QUANTIDADE" prompt="Informar quantos livros publicou." sqref="E40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41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2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3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4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5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6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7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8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9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50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(a)._x000a__x000a_OBS.: Inserir números inteiros." sqref="E51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51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51"/>
  </dataValidations>
  <pageMargins left="0.511811024" right="0.511811024" top="0.78740157499999996" bottom="0.78740157499999996" header="0.31496062000000002" footer="0.31496062000000002"/>
  <pageSetup paperSize="9" scale="88" fitToHeight="0" orientation="landscape" r:id="rId1"/>
  <rowBreaks count="2" manualBreakCount="2">
    <brk id="22" max="16383" man="1"/>
    <brk id="43" max="16383" man="1"/>
  </rowBreaks>
  <ignoredErrors>
    <ignoredError sqref="G12 G17 G50 G39 J11 J14 J16:J17 J50 J39 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PONTUAÇÃO DO MESTRADO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Eduardo Antonio</cp:lastModifiedBy>
  <cp:lastPrinted>2017-06-19T02:45:49Z</cp:lastPrinted>
  <dcterms:created xsi:type="dcterms:W3CDTF">2017-06-18T12:31:30Z</dcterms:created>
  <dcterms:modified xsi:type="dcterms:W3CDTF">2023-07-30T01:32:07Z</dcterms:modified>
</cp:coreProperties>
</file>