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tabRatio="798" activeTab="0"/>
  </bookViews>
  <sheets>
    <sheet name="Instruções" sheetId="1" r:id="rId1"/>
    <sheet name="1. Receitas e Despesas" sheetId="2" r:id="rId2"/>
    <sheet name="2. Planilha de Docentes" sheetId="3" r:id="rId3"/>
    <sheet name="3. Planilhas de Pagamentos" sheetId="4" r:id="rId4"/>
    <sheet name="4. Contratados" sheetId="5" r:id="rId5"/>
    <sheet name="5. Combustível" sheetId="6" r:id="rId6"/>
    <sheet name="6. Custos FADE" sheetId="7" r:id="rId7"/>
    <sheet name="7. Orçamento Detalhado" sheetId="8" r:id="rId8"/>
  </sheets>
  <definedNames>
    <definedName name="_xlfn.IFERROR" hidden="1">#NAME?</definedName>
    <definedName name="_xlnm.Print_Area" localSheetId="1">'1. Receitas e Despesas'!$A$2:$E$92</definedName>
    <definedName name="_xlnm.Print_Area" localSheetId="2">'2. Planilha de Docentes'!$A$1:$I$32</definedName>
    <definedName name="_xlnm.Print_Area" localSheetId="3">'3. Planilhas de Pagamentos'!$A$1:$H$66</definedName>
    <definedName name="_xlnm.Print_Area" localSheetId="5">'5. Combustível'!$A$1:$L$14</definedName>
    <definedName name="_xlnm.Print_Area" localSheetId="0">'Instruções'!$A$2:$H$38</definedName>
  </definedNames>
  <calcPr fullCalcOnLoad="1"/>
</workbook>
</file>

<file path=xl/comments3.xml><?xml version="1.0" encoding="utf-8"?>
<comments xmlns="http://schemas.openxmlformats.org/spreadsheetml/2006/main">
  <authors>
    <author>ufpe</author>
  </authors>
  <commentList>
    <comment ref="G4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ver tabala no Documento
Básico de Orientações da
PROPESQ.</t>
        </r>
      </text>
    </comment>
  </commentList>
</comments>
</file>

<file path=xl/comments4.xml><?xml version="1.0" encoding="utf-8"?>
<comments xmlns="http://schemas.openxmlformats.org/spreadsheetml/2006/main">
  <authors>
    <author>ufpe</author>
  </authors>
  <commentList>
    <comment ref="F5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limite de R$ 700,00</t>
        </r>
      </text>
    </comment>
    <comment ref="F6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limite de R$ 700,00
</t>
        </r>
      </text>
    </comment>
    <comment ref="F8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pagamento por diária
(até 02 por semana)
cada uma no valor
de até R$ 60,00</t>
        </r>
      </text>
    </comment>
    <comment ref="F7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limite da FG 1 
(atualmente: R$ 848,74)</t>
        </r>
      </text>
    </comment>
    <comment ref="F4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limite da FG 1 
(atualmente: R$ 848,74)
</t>
        </r>
      </text>
    </comment>
    <comment ref="D22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para 20h semanais = R$ 364,00
para 30h semanais = R$ 520,00</t>
        </r>
      </text>
    </comment>
    <comment ref="F30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limite de R$ 1.200,00</t>
        </r>
      </text>
    </comment>
    <comment ref="G30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até 8 orientações por
orientador
</t>
        </r>
      </text>
    </comment>
    <comment ref="F52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limite de R$ 1428,00</t>
        </r>
      </text>
    </comment>
    <comment ref="E22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R$ 6,00 por dia</t>
        </r>
      </text>
    </comment>
  </commentList>
</comments>
</file>

<file path=xl/comments5.xml><?xml version="1.0" encoding="utf-8"?>
<comments xmlns="http://schemas.openxmlformats.org/spreadsheetml/2006/main">
  <authors>
    <author>ufpe</author>
  </authors>
  <commentList>
    <comment ref="D6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valor do salário mínimo</t>
        </r>
      </text>
    </comment>
    <comment ref="D5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limite de R$ 2.664,02</t>
        </r>
      </text>
    </comment>
    <comment ref="T3" authorId="0">
      <text>
        <r>
          <rPr>
            <b/>
            <sz val="9"/>
            <rFont val="Tahoma"/>
            <family val="2"/>
          </rPr>
          <t>ufpe:</t>
        </r>
        <r>
          <rPr>
            <sz val="9"/>
            <rFont val="Tahoma"/>
            <family val="2"/>
          </rPr>
          <t xml:space="preserve">
limite de R$ 458,00</t>
        </r>
      </text>
    </comment>
  </commentList>
</comments>
</file>

<file path=xl/sharedStrings.xml><?xml version="1.0" encoding="utf-8"?>
<sst xmlns="http://schemas.openxmlformats.org/spreadsheetml/2006/main" count="426" uniqueCount="268">
  <si>
    <t>14.3 Planilha de Pagamento Docente</t>
  </si>
  <si>
    <t>Nome Completo do Docente</t>
  </si>
  <si>
    <t>Carga Horária</t>
  </si>
  <si>
    <t>Valor da Hora</t>
  </si>
  <si>
    <t>Total a Receber</t>
  </si>
  <si>
    <t>Reg. de Trabalho</t>
  </si>
  <si>
    <t>DADOS FUNCIONAIS</t>
  </si>
  <si>
    <t>CÁLCULO DO PAGAMENTO</t>
  </si>
  <si>
    <t>Total (*)</t>
  </si>
  <si>
    <t>14.1 Fontes de Receitas</t>
  </si>
  <si>
    <t>DESCRIÇÃO</t>
  </si>
  <si>
    <t>1. Inscrição para seleção</t>
  </si>
  <si>
    <t>2. Matrícula</t>
  </si>
  <si>
    <t>3. Mensalidade</t>
  </si>
  <si>
    <t>Nº DE ALUNOS</t>
  </si>
  <si>
    <t>Nº DE MESES</t>
  </si>
  <si>
    <t>TOTAL</t>
  </si>
  <si>
    <t>VALOR (R$)</t>
  </si>
  <si>
    <t xml:space="preserve">TOTAL GERAL DAS RECEITAS  </t>
  </si>
  <si>
    <t xml:space="preserve">TOTAL  </t>
  </si>
  <si>
    <t>- Pagamento de Docentes (Ver tabela salarial-docentes da UFPE)</t>
  </si>
  <si>
    <t>- Pagamento de Coordenador (Ver resolução 02/2006 CCEPE)</t>
  </si>
  <si>
    <t>- Estagiário (alunos da graduação compatível com a área, comprovando através de relatórios periódicos (mensal) as atividades por ele desenvolvidas no curso, considerando que esse valor é reajustável anualmente).</t>
  </si>
  <si>
    <t>- Pagamento de Palestrantes Convidados</t>
  </si>
  <si>
    <t>- Pagamento de Pessoal Contratado</t>
  </si>
  <si>
    <t xml:space="preserve">PESSOAL CONTRATADO: </t>
  </si>
  <si>
    <t>- Vale transporte</t>
  </si>
  <si>
    <t>- Vale alimentação</t>
  </si>
  <si>
    <t>- INSS 20% (Prestador de serviços exceto bolsistas/estagiários e Pessoal Contratado)</t>
  </si>
  <si>
    <t>(deve ser igual ao do item 14.1 Fontes de Receitas)</t>
  </si>
  <si>
    <t>VALOR A RECEBER</t>
  </si>
  <si>
    <t>Mensal</t>
  </si>
  <si>
    <t>Total</t>
  </si>
  <si>
    <t>Coordenador</t>
  </si>
  <si>
    <t>Secretário</t>
  </si>
  <si>
    <t>Orientação de Monografia</t>
  </si>
  <si>
    <t>Palestrante Convidado</t>
  </si>
  <si>
    <t>Recife, _____ de _____________ de ______.</t>
  </si>
  <si>
    <r>
      <t xml:space="preserve">TOTAL </t>
    </r>
    <r>
      <rPr>
        <b/>
        <sz val="10"/>
        <color indexed="12"/>
        <rFont val="Times New Roman"/>
        <family val="1"/>
      </rPr>
      <t>(*)</t>
    </r>
  </si>
  <si>
    <t>ENCARGOS</t>
  </si>
  <si>
    <t>PROVISÕES</t>
  </si>
  <si>
    <t xml:space="preserve">SESMT </t>
  </si>
  <si>
    <t xml:space="preserve">- Seguro Estagiário (R$ 50,00 anual por estagiário) </t>
  </si>
  <si>
    <t>Quant.</t>
  </si>
  <si>
    <t>Apoio Administrativo</t>
  </si>
  <si>
    <t>Transporte</t>
  </si>
  <si>
    <t>Nº Meses</t>
  </si>
  <si>
    <t>Nome Completo</t>
  </si>
  <si>
    <t>Seguro</t>
  </si>
  <si>
    <t>Função</t>
  </si>
  <si>
    <t>CPF</t>
  </si>
  <si>
    <t>Nome Completo do Contratado</t>
  </si>
  <si>
    <t>Vale Transporte</t>
  </si>
  <si>
    <t>Vale Alimentação</t>
  </si>
  <si>
    <t>Valor da Palestra</t>
  </si>
  <si>
    <t>Nº Palestras</t>
  </si>
  <si>
    <t>Nº Monografias</t>
  </si>
  <si>
    <t>Orientação Monografia</t>
  </si>
  <si>
    <t>- Secretário (Vinculo UFPE)</t>
  </si>
  <si>
    <t>- Pagamento de Supervisor / Apoio Administrativo / Outros...</t>
  </si>
  <si>
    <t>- Pagamento de Orientações de Monografias</t>
  </si>
  <si>
    <t>(Custear despesas apenas para participação em Congressos Nacionais e Internacionais ou quando o curso for oferecido fora de sua sede ou para professor convidado de outras localidades)</t>
  </si>
  <si>
    <t>14.4.1 Remuneração de Estagiários/Bolsistas</t>
  </si>
  <si>
    <t xml:space="preserve"> 14.4.2 Remuneração de Orientações de Monografia</t>
  </si>
  <si>
    <t>14.4.3 Remuneração de Palestrantes Convidados</t>
  </si>
  <si>
    <t>14.4.4 Remuneração de Pessoal Contratado</t>
  </si>
  <si>
    <t>14.2 Especificações das Despesas</t>
  </si>
  <si>
    <t>(mm/aa - mm/aa)</t>
  </si>
  <si>
    <t xml:space="preserve">Período         </t>
  </si>
  <si>
    <t>Meses</t>
  </si>
  <si>
    <t>Receber</t>
  </si>
  <si>
    <t>(8,00%)</t>
  </si>
  <si>
    <t>(1,00%)</t>
  </si>
  <si>
    <t>Nº</t>
  </si>
  <si>
    <t>Aviso</t>
  </si>
  <si>
    <t>Férias</t>
  </si>
  <si>
    <t>13º Salário</t>
  </si>
  <si>
    <t>INSS</t>
  </si>
  <si>
    <t>FGTS</t>
  </si>
  <si>
    <t>PIS</t>
  </si>
  <si>
    <t>Total a</t>
  </si>
  <si>
    <t>SIAPE</t>
  </si>
  <si>
    <t>Matrícula</t>
  </si>
  <si>
    <t xml:space="preserve">(Depto. ou Centro)               </t>
  </si>
  <si>
    <t>Nome</t>
  </si>
  <si>
    <t>Origem</t>
  </si>
  <si>
    <t>Destino</t>
  </si>
  <si>
    <t>Tipo de combustível</t>
  </si>
  <si>
    <t>Valor Comb.</t>
  </si>
  <si>
    <t>Km/Litro</t>
  </si>
  <si>
    <t>14.4.5 Despesas com Combustível</t>
  </si>
  <si>
    <t>Docente</t>
  </si>
  <si>
    <t>Veículo</t>
  </si>
  <si>
    <t>Retorno</t>
  </si>
  <si>
    <t>Administrativo</t>
  </si>
  <si>
    <t>Palestrante</t>
  </si>
  <si>
    <t>Orientador</t>
  </si>
  <si>
    <t>Km Origem/Destino</t>
  </si>
  <si>
    <t>(28,34%)</t>
  </si>
  <si>
    <t>Encargos Provisões</t>
  </si>
  <si>
    <t>Férias, 13º Indenizados (0,92%)</t>
  </si>
  <si>
    <t>13º Salario Indenizado (0,70%)</t>
  </si>
  <si>
    <t>FGTS/ Multa Rescisória (6,43%)</t>
  </si>
  <si>
    <t xml:space="preserve">Quant. </t>
  </si>
  <si>
    <t>Questões Trabalhistas (10%)</t>
  </si>
  <si>
    <t>Proporcionais (11,11%)</t>
  </si>
  <si>
    <t>Proporcional (8,33%)</t>
  </si>
  <si>
    <t>- Encargos (37,34% - INSS, FGTS, PIS)</t>
  </si>
  <si>
    <t xml:space="preserve"> Serviço de cartão combustível</t>
  </si>
  <si>
    <t>- Remuneração a UFPE 13% (5% - Do Departamento ou Núcleo, 4% - Do Centro, 3%  Administração Central, 1% - Fundo de Desenvolvimento Institucional) sobre o valor da receita bruta, exceto do Material Permanente.</t>
  </si>
  <si>
    <t>14.4.6 Custos de Gerenciamento FADE (até 7%)</t>
  </si>
  <si>
    <t>Item</t>
  </si>
  <si>
    <t>Descrição</t>
  </si>
  <si>
    <t>Unidade</t>
  </si>
  <si>
    <t>Valor Unitário</t>
  </si>
  <si>
    <t>Valor Total</t>
  </si>
  <si>
    <t>PERCENTUAL CORRESPONDENTE (%)</t>
  </si>
  <si>
    <t>- Custos de Gerenciamento FADE (até 7%) (Ver Planilha 14.4.6)</t>
  </si>
  <si>
    <t xml:space="preserve">Assinatura/Carimbo do Órgão Proponente </t>
  </si>
  <si>
    <t>Assinatura/Carimbo do Coordenador do Curso</t>
  </si>
  <si>
    <t>Matrícula SIAPE/CPF**</t>
  </si>
  <si>
    <t>(**) Indicar SIAPE no caso de servidor público federal ou CPF no caso de docente externo sem vínculo com instituição federal.</t>
  </si>
  <si>
    <t>Coordenador:</t>
  </si>
  <si>
    <t>ITEM</t>
  </si>
  <si>
    <t xml:space="preserve">DESCRIÇÃO </t>
  </si>
  <si>
    <t>UN</t>
  </si>
  <si>
    <t xml:space="preserve">TOTAL </t>
  </si>
  <si>
    <t xml:space="preserve"> ORÇAMENTO DETALHADO </t>
  </si>
  <si>
    <t>Conforme Planilha Orçamento Detalhado em anexo (Item Material de Consumo)</t>
  </si>
  <si>
    <t>Conforme Planilha Orçamento Detalhado em aenxo (Item Equipamento e Material Permanente)</t>
  </si>
  <si>
    <t>Conforme Planilha Orçamento Detalhado em anexo (Item Passagens e despesas com Locomoção)</t>
  </si>
  <si>
    <t>INSTRUÇÕES DE PREENCHIMENTO</t>
  </si>
  <si>
    <t xml:space="preserve"> </t>
  </si>
  <si>
    <t>7. AQUISIÇÃO DE SOFTWARE - 449037.93</t>
  </si>
  <si>
    <t>Conforme Planilha Orçamento Detalhado em anexo (Item Aquisição de Software)</t>
  </si>
  <si>
    <t>8. EQUIPAMENTOS E MATERIAL PERMANENTE - 4490.52</t>
  </si>
  <si>
    <t>Título do Projeto:</t>
  </si>
  <si>
    <t>Preço Médio Unitário</t>
  </si>
  <si>
    <t>Qtde.</t>
  </si>
  <si>
    <t>Cotação 1</t>
  </si>
  <si>
    <t>Cotação 2</t>
  </si>
  <si>
    <t>Cotação 3</t>
  </si>
  <si>
    <t xml:space="preserve"> TOTAL </t>
  </si>
  <si>
    <t>Preço unitário</t>
  </si>
  <si>
    <t>Empresa 1 (Nome/CNPJ)</t>
  </si>
  <si>
    <t>Empresa 2 (Nome/CNPJ)</t>
  </si>
  <si>
    <t>Empresa 3 (Nome/CNPJ)</t>
  </si>
  <si>
    <t>Justificativa para o valor unitário apresentado.</t>
  </si>
  <si>
    <t>Diretoria de Convênios e Contratos Acadêmicos/PROPLAN</t>
  </si>
  <si>
    <t>Fone: 2126-8627</t>
  </si>
  <si>
    <t>E-mail: convenio.proplan@ufpe.br</t>
  </si>
  <si>
    <t>SESMT (R$ 25,00 por funcionário contratado)</t>
  </si>
  <si>
    <t>Prévio (9,17%)</t>
  </si>
  <si>
    <t xml:space="preserve">    - Provisões e Questões Trabalhistas (46,66% - Férias, 13º salário, Aviso Prévio, Encargos Provisões)</t>
  </si>
  <si>
    <t>A definir</t>
  </si>
  <si>
    <t>A definir (UFPE)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</si>
  <si>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</si>
  <si>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</si>
  <si>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</si>
  <si>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</si>
  <si>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</si>
  <si>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</si>
  <si>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</si>
  <si>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</si>
  <si>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</si>
  <si>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</si>
  <si>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 Material de Consumo (3390.30)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</si>
  <si>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</si>
  <si>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</si>
  <si>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</si>
  <si>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</si>
  <si>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</si>
  <si>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</si>
  <si>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</si>
  <si>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</si>
  <si>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</si>
  <si>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</si>
  <si>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</si>
  <si>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</si>
  <si>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</si>
  <si>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</si>
  <si>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</si>
  <si>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</si>
  <si>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 Passagens e Despesas com Locomoção (3390.33)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</si>
  <si>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</si>
  <si>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</si>
  <si>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</si>
  <si>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</si>
  <si>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</si>
  <si>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</si>
  <si>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</si>
  <si>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</si>
  <si>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</si>
  <si>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</si>
  <si>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5.1</t>
  </si>
  <si>
    <t>5.2</t>
  </si>
  <si>
    <t>5.3</t>
  </si>
  <si>
    <t>5.4</t>
  </si>
  <si>
    <t>5.5</t>
  </si>
  <si>
    <t>3. PASSAGENS E DESPESAS COM LOCOMOÇÃO - 3390.33</t>
  </si>
  <si>
    <t>6. OBRIGAÇÕES TRIBUTÁRIAS E CONTRIBUTIVAS - 3390.47</t>
  </si>
  <si>
    <t>Conforme Planilha Orçamento Detalhado em anexo (Item Diárias)</t>
  </si>
  <si>
    <t>1. DIÁRIAS - 3390.14</t>
  </si>
  <si>
    <t>5.6</t>
  </si>
  <si>
    <t>5.7</t>
  </si>
  <si>
    <t>5.8</t>
  </si>
  <si>
    <t>5.9</t>
  </si>
  <si>
    <t>5.10</t>
  </si>
  <si>
    <t>8. Equipamentos e Material Permanente (4490.52)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</si>
  <si>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</si>
  <si>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</si>
  <si>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</si>
  <si>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</si>
  <si>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</si>
  <si>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</si>
  <si>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</si>
  <si>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</si>
  <si>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</si>
  <si>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</si>
  <si>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</si>
  <si>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</si>
  <si>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</si>
  <si>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</si>
  <si>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</si>
  <si>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7. Aquisição de Software (4490.37)</t>
  </si>
  <si>
    <t>14.4. Remuneração de Coordenador/Secretária/Apoio Administrativo/Outros</t>
  </si>
  <si>
    <t>Decreto nº 5.992/2006</t>
  </si>
  <si>
    <t>Previsão de Publicação do instrumento legal no Diário Oficial da União</t>
  </si>
  <si>
    <t>2. MATERIAL DE CONSUMO - 3390.30</t>
  </si>
  <si>
    <t>5. Outros Serviços de Terceiros - Pessoa Jurídica (3390.39)</t>
  </si>
  <si>
    <t>5. OUTROS SERVIÇO DE TERCEIROS - PESSOA JURÍDICA - 3390.39</t>
  </si>
  <si>
    <t>4. OUTROS SERVIÇO DE TERCEIROS - PESSOA FÍSICA - 3390.36</t>
  </si>
  <si>
    <t>4. Outras Fontes (especificar)</t>
  </si>
  <si>
    <t>Finalidade</t>
  </si>
  <si>
    <t>A definir (Externo)*</t>
  </si>
  <si>
    <t xml:space="preserve"> 14. PROPOSTA ORÇAMENTÁRIA GLOBAL DO CURSO                                                                </t>
  </si>
  <si>
    <t xml:space="preserve"> (Conforme Resolução nº 03/2011 do Conselho Universitário)</t>
  </si>
  <si>
    <t>Função*</t>
  </si>
  <si>
    <r>
      <t>1. Diárias para Servidores Federais (3390.14)/</t>
    </r>
    <r>
      <rPr>
        <b/>
        <i/>
        <sz val="10"/>
        <rFont val="Times New Roman"/>
        <family val="1"/>
      </rPr>
      <t>Adiantamento de Viagens para Externos (3390.36.02)</t>
    </r>
  </si>
  <si>
    <r>
      <t xml:space="preserve">boletos bancários (matrícula e mensalidade): valor unitário = </t>
    </r>
    <r>
      <rPr>
        <sz val="10"/>
        <color indexed="10"/>
        <rFont val="Times New Roman"/>
        <family val="1"/>
      </rPr>
      <t>XX;</t>
    </r>
    <r>
      <rPr>
        <sz val="10"/>
        <rFont val="Times New Roman"/>
        <family val="1"/>
      </rPr>
      <t xml:space="preserve"> Quant. de boletos = </t>
    </r>
    <r>
      <rPr>
        <sz val="10"/>
        <color indexed="10"/>
        <rFont val="Times New Roman"/>
        <family val="1"/>
      </rPr>
      <t>XX</t>
    </r>
  </si>
  <si>
    <r>
      <t>* Para a definição do quantitativo de palestrantes, será respeitado o limite de 2/3 da equipe</t>
    </r>
    <r>
      <rPr>
        <i/>
        <u val="single"/>
        <sz val="10"/>
        <rFont val="Times New Roman"/>
        <family val="1"/>
      </rPr>
      <t xml:space="preserve"> total</t>
    </r>
    <r>
      <rPr>
        <i/>
        <sz val="10"/>
        <rFont val="Times New Roman"/>
        <family val="1"/>
      </rPr>
      <t xml:space="preserve"> do Curso ser composta por pessoal vinculado à UFPE, conforme estabelecido no Decreto nº 7.423/2010 e na Resolução nº 03/2011-UFPE.     </t>
    </r>
  </si>
  <si>
    <t xml:space="preserve">Finalidade das passagens e despesas com locomoção:     </t>
  </si>
  <si>
    <t>TOTAL GERAL DAS DESPESAS</t>
  </si>
  <si>
    <t>NOME DO CURSO</t>
  </si>
  <si>
    <t>Suprimento de fundo (até 3 parcelas de R$ 500,00)</t>
  </si>
  <si>
    <t>5. Não é necessário anexar ao processo esta página de instruções;</t>
  </si>
  <si>
    <t>6. Anexar as planilhas ao processo na ordem das Abas.</t>
  </si>
  <si>
    <r>
      <t>2. Para auxiliar: em algunas células constam</t>
    </r>
    <r>
      <rPr>
        <sz val="11"/>
        <color indexed="16"/>
        <rFont val="Times New Roman"/>
        <family val="1"/>
      </rPr>
      <t xml:space="preserve"> </t>
    </r>
    <r>
      <rPr>
        <b/>
        <u val="single"/>
        <sz val="11"/>
        <color indexed="16"/>
        <rFont val="Times New Roman"/>
        <family val="1"/>
      </rPr>
      <t>notas/comentários</t>
    </r>
    <r>
      <rPr>
        <sz val="11"/>
        <rFont val="Times New Roman"/>
        <family val="1"/>
      </rPr>
      <t xml:space="preserve"> informando o limite de valor unitário de remuneração para as funções, conforme estabelecido no Documento Básico de Orientações da PROPESQ; </t>
    </r>
  </si>
  <si>
    <r>
      <t xml:space="preserve">3. Para auxiliar: em algumas células constam observações/orientações destacadas em </t>
    </r>
    <r>
      <rPr>
        <b/>
        <u val="single"/>
        <sz val="11"/>
        <color indexed="30"/>
        <rFont val="Times New Roman"/>
        <family val="1"/>
      </rPr>
      <t>azul</t>
    </r>
    <r>
      <rPr>
        <sz val="11"/>
        <rFont val="Times New Roman"/>
        <family val="1"/>
      </rPr>
      <t>;</t>
    </r>
  </si>
  <si>
    <r>
      <t xml:space="preserve">4. A células destacadas em </t>
    </r>
    <r>
      <rPr>
        <b/>
        <u val="single"/>
        <sz val="11"/>
        <color indexed="17"/>
        <rFont val="Times New Roman"/>
        <family val="1"/>
      </rPr>
      <t>verde</t>
    </r>
    <r>
      <rPr>
        <sz val="11"/>
        <rFont val="Times New Roman"/>
        <family val="1"/>
      </rPr>
      <t xml:space="preserve"> deverão ser também preenchidas nos campos em </t>
    </r>
    <r>
      <rPr>
        <b/>
        <u val="single"/>
        <sz val="11"/>
        <color indexed="10"/>
        <rFont val="Times New Roman"/>
        <family val="1"/>
      </rPr>
      <t>vermelho</t>
    </r>
    <r>
      <rPr>
        <sz val="11"/>
        <rFont val="Times New Roman"/>
        <family val="1"/>
      </rPr>
      <t>;</t>
    </r>
  </si>
  <si>
    <t>1. Preencher primeiramente as planilhas que constam nas "Abas numeradas de 2 a 7",  pois os valores das planilhas da "Aba 1" serão preenchidos automaticamente (planilha principal: receita x despesa);</t>
  </si>
  <si>
    <r>
      <t xml:space="preserve">* Poderão constar as funções de </t>
    </r>
    <r>
      <rPr>
        <i/>
        <u val="single"/>
        <sz val="10"/>
        <rFont val="Times New Roman"/>
        <family val="1"/>
      </rPr>
      <t>secretário</t>
    </r>
    <r>
      <rPr>
        <i/>
        <sz val="10"/>
        <rFont val="Times New Roman"/>
        <family val="1"/>
      </rPr>
      <t xml:space="preserve"> e/ou </t>
    </r>
    <r>
      <rPr>
        <i/>
        <u val="single"/>
        <sz val="10"/>
        <rFont val="Times New Roman"/>
        <family val="1"/>
      </rPr>
      <t>apoio administrativo</t>
    </r>
    <r>
      <rPr>
        <i/>
        <sz val="10"/>
        <rFont val="Times New Roman"/>
        <family val="1"/>
      </rPr>
      <t xml:space="preserve"> nesta Planilha 14.4.4 quando não constarem as referidas funções na Planilha 14.4</t>
    </r>
  </si>
  <si>
    <t>(automático: incluídos os totais das planilhas 14.3. e 14.4)</t>
  </si>
  <si>
    <t>Conforme Planilha Orçamento Detalhado em anexo (Item Outros Serviços de Terceiros - Pessoa Jurídica)</t>
  </si>
  <si>
    <t>¹ Para a função supervisão administrativa (caso seja necessária): observar o art. 28 da Resolução nº 2/2006 - CCEPE, que estabelece que poderá haver uma Supervisão Administrativa quando no mesmo Departamento existirem três ou mais cursos em andamento, devendo a previsão de remunração constar apenas na proposta de um dos cursos, anexando-se a justificativa da supervisão nos demais cursos em andamento.</t>
  </si>
  <si>
    <t>Serviços Gerais²</t>
  </si>
  <si>
    <t>Supervisão Administrativa¹</t>
  </si>
  <si>
    <t>O total de orientações considera a quantidade de alunos regulares/pagantes matriculados e o número de alunos bolsistas.</t>
  </si>
  <si>
    <t>(*) Este total será inserido automaticamente na rubrica 3390.36 da Planilha 14.2 - Obs.: as funções acima não são obrigatórias. Trata-se das funções permitidas.</t>
  </si>
  <si>
    <r>
      <t xml:space="preserve">Previsão de Inadimplência (não obrigatória - sugestão: </t>
    </r>
    <r>
      <rPr>
        <sz val="10"/>
        <color indexed="10"/>
        <rFont val="Times New Roman"/>
        <family val="1"/>
      </rPr>
      <t>5% a 10%</t>
    </r>
    <r>
      <rPr>
        <sz val="10"/>
        <rFont val="Times New Roman"/>
        <family val="1"/>
      </rPr>
      <t xml:space="preserve"> sobre o valor da receita)</t>
    </r>
  </si>
  <si>
    <t>Inscrições em congressos a definir, dependendo da submissão/aprovação dos trabalhos submetidos (despesa não obrigatória)</t>
  </si>
  <si>
    <r>
      <t>Serviço de manutenção corretiva (</t>
    </r>
    <r>
      <rPr>
        <sz val="10"/>
        <color indexed="10"/>
        <rFont val="Times New Roman"/>
        <family val="1"/>
      </rPr>
      <t>especificar a manutenção</t>
    </r>
    <r>
      <rPr>
        <sz val="10"/>
        <rFont val="Times New Roman"/>
        <family val="1"/>
      </rPr>
      <t>) (despesa não obrigatória)</t>
    </r>
  </si>
  <si>
    <r>
      <t xml:space="preserve">² Para a função serviços gerais (caso seja necessária): o pagamento será por </t>
    </r>
    <r>
      <rPr>
        <i/>
        <u val="single"/>
        <sz val="10"/>
        <rFont val="Times New Roman"/>
        <family val="1"/>
      </rPr>
      <t>diária</t>
    </r>
    <r>
      <rPr>
        <i/>
        <sz val="10"/>
        <rFont val="Times New Roman"/>
        <family val="1"/>
      </rPr>
      <t xml:space="preserve">, sendo </t>
    </r>
    <r>
      <rPr>
        <i/>
        <sz val="10"/>
        <color indexed="10"/>
        <rFont val="Times New Roman"/>
        <family val="1"/>
      </rPr>
      <t xml:space="preserve">XX </t>
    </r>
    <r>
      <rPr>
        <i/>
        <sz val="10"/>
        <rFont val="Times New Roman"/>
        <family val="1"/>
      </rPr>
      <t xml:space="preserve">diária por semana, cada uma no valor de R$ </t>
    </r>
    <r>
      <rPr>
        <i/>
        <sz val="10"/>
        <color indexed="10"/>
        <rFont val="Times New Roman"/>
        <family val="1"/>
      </rPr>
      <t>60,00</t>
    </r>
    <r>
      <rPr>
        <i/>
        <sz val="10"/>
        <rFont val="Times New Roman"/>
        <family val="1"/>
      </rPr>
      <t xml:space="preserve">, que multiplicado por </t>
    </r>
    <r>
      <rPr>
        <i/>
        <sz val="10"/>
        <color indexed="10"/>
        <rFont val="Times New Roman"/>
        <family val="1"/>
      </rPr>
      <t>4</t>
    </r>
    <r>
      <rPr>
        <i/>
        <sz val="10"/>
        <rFont val="Times New Roman"/>
        <family val="1"/>
      </rPr>
      <t xml:space="preserve"> semanas totaliza R$ </t>
    </r>
    <r>
      <rPr>
        <i/>
        <sz val="10"/>
        <color indexed="10"/>
        <rFont val="Times New Roman"/>
        <family val="1"/>
      </rPr>
      <t xml:space="preserve">XXX </t>
    </r>
    <r>
      <rPr>
        <i/>
        <sz val="10"/>
        <rFont val="Times New Roman"/>
        <family val="1"/>
      </rPr>
      <t xml:space="preserve">por mês. </t>
    </r>
    <r>
      <rPr>
        <b/>
        <i/>
        <sz val="10"/>
        <rFont val="Times New Roman"/>
        <family val="1"/>
      </rPr>
      <t>A justificativa para a necessidade da referida despesa consta anexa ao processo.</t>
    </r>
  </si>
  <si>
    <t xml:space="preserve">Observação: as pesquisas de preços para passagens aéreas podem ser dispensadas, tendo em vista que o valor apresenta grande oscilação de acordo com o trecho e com o período da compra (o valor unitário indicado corresponderá a uma estimativa). Contudo, destaca-se que, quando da realização da referida despesa, deverá ser observada a legislação pertinente e os preços praticados pelo mercado, bem como os devidos processos de aquisição pela FADE.       </t>
  </si>
  <si>
    <t>Titulação</t>
  </si>
  <si>
    <t>Denominação</t>
  </si>
  <si>
    <r>
      <t>SALDO DE RECEITAS E DESPESAS</t>
    </r>
    <r>
      <rPr>
        <b/>
        <sz val="10"/>
        <color indexed="62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(deve ser igual a zero)</t>
    </r>
  </si>
  <si>
    <r>
      <t>Quant. Alunos Regulares (Pagantes:</t>
    </r>
    <r>
      <rPr>
        <i/>
        <sz val="9"/>
        <color indexed="10"/>
        <rFont val="Times New Roman"/>
        <family val="1"/>
      </rPr>
      <t xml:space="preserve"> XX; </t>
    </r>
    <r>
      <rPr>
        <i/>
        <sz val="9"/>
        <rFont val="Times New Roman"/>
        <family val="1"/>
      </rPr>
      <t xml:space="preserve">Bosistas: </t>
    </r>
    <r>
      <rPr>
        <i/>
        <sz val="9"/>
        <color indexed="10"/>
        <rFont val="Times New Roman"/>
        <family val="1"/>
      </rPr>
      <t>XX)</t>
    </r>
    <r>
      <rPr>
        <i/>
        <sz val="9"/>
        <rFont val="Times New Roman"/>
        <family val="1"/>
      </rPr>
      <t xml:space="preserve">; Quant. Alunos Especiais (disciplinas isoladas): </t>
    </r>
    <r>
      <rPr>
        <i/>
        <sz val="9"/>
        <color indexed="10"/>
        <rFont val="Times New Roman"/>
        <family val="1"/>
      </rPr>
      <t>XX</t>
    </r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</si>
</sst>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  <numFmt numFmtId="174" formatCode="0;[Red]0"/>
    <numFmt numFmtId="175" formatCode="#,##0;[Red]#,##0"/>
    <numFmt numFmtId="176" formatCode="&quot;R$ &quot;#,##0.00"/>
    <numFmt numFmtId="177" formatCode="0_);\(0\)"/>
    <numFmt numFmtId="178" formatCode="\ \ \ \ \ "/>
    <numFmt numFmtId="179" formatCode="[$-416]dddd\,\ d&quot; de &quot;mmmm&quot; de &quot;yyyy"/>
    <numFmt numFmtId="180" formatCode="0.00_);\(0.00\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0.00000"/>
    <numFmt numFmtId="190" formatCode="0.000"/>
    <numFmt numFmtId="191" formatCode="&quot;R$&quot;\ #,##0.00"/>
  </numFmts>
  <fonts count="9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name val="Times New Roman"/>
      <family val="1"/>
    </font>
    <font>
      <sz val="8"/>
      <color indexed="12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16"/>
      <name val="Times New Roman"/>
      <family val="1"/>
    </font>
    <font>
      <b/>
      <u val="single"/>
      <sz val="11"/>
      <color indexed="17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30"/>
      <name val="Times New Roman"/>
      <family val="1"/>
    </font>
    <font>
      <sz val="11"/>
      <name val="Times New Roman"/>
      <family val="1"/>
    </font>
    <font>
      <sz val="11"/>
      <color indexed="16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62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4" tint="-0.24997000396251678"/>
      <name val="Times New Roman"/>
      <family val="1"/>
    </font>
    <font>
      <b/>
      <sz val="11"/>
      <color rgb="FFFF0000"/>
      <name val="Times New Roman"/>
      <family val="1"/>
    </font>
    <font>
      <sz val="8"/>
      <color rgb="FF0000CC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39" fontId="2" fillId="0" borderId="10" xfId="64" applyNumberFormat="1" applyFont="1" applyBorder="1" applyAlignment="1" applyProtection="1">
      <alignment horizontal="center" vertical="top" wrapText="1"/>
      <protection locked="0"/>
    </xf>
    <xf numFmtId="171" fontId="2" fillId="0" borderId="10" xfId="64" applyFont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71" fontId="2" fillId="0" borderId="0" xfId="64" applyFont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/>
      <protection/>
    </xf>
    <xf numFmtId="14" fontId="78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vertical="top" wrapText="1"/>
      <protection locked="0"/>
    </xf>
    <xf numFmtId="171" fontId="2" fillId="0" borderId="10" xfId="64" applyFont="1" applyBorder="1" applyAlignment="1">
      <alignment/>
    </xf>
    <xf numFmtId="171" fontId="2" fillId="0" borderId="10" xfId="64" applyFont="1" applyFill="1" applyBorder="1" applyAlignment="1" applyProtection="1">
      <alignment horizontal="left" vertical="top" wrapText="1"/>
      <protection locked="0"/>
    </xf>
    <xf numFmtId="171" fontId="2" fillId="0" borderId="10" xfId="64" applyFont="1" applyFill="1" applyBorder="1" applyAlignment="1" applyProtection="1">
      <alignment horizontal="center" vertical="top" wrapText="1"/>
      <protection locked="0"/>
    </xf>
    <xf numFmtId="171" fontId="2" fillId="0" borderId="10" xfId="64" applyFont="1" applyFill="1" applyBorder="1" applyAlignment="1" applyProtection="1">
      <alignment vertical="top" wrapText="1"/>
      <protection hidden="1"/>
    </xf>
    <xf numFmtId="171" fontId="2" fillId="0" borderId="10" xfId="64" applyFont="1" applyFill="1" applyBorder="1" applyAlignment="1" applyProtection="1">
      <alignment horizontal="left" vertical="center" wrapText="1"/>
      <protection/>
    </xf>
    <xf numFmtId="171" fontId="2" fillId="0" borderId="10" xfId="64" applyFont="1" applyFill="1" applyBorder="1" applyAlignment="1" applyProtection="1">
      <alignment vertical="top" wrapText="1"/>
      <protection locked="0"/>
    </xf>
    <xf numFmtId="171" fontId="2" fillId="0" borderId="0" xfId="64" applyFont="1" applyFill="1" applyAlignment="1" applyProtection="1">
      <alignment/>
      <protection locked="0"/>
    </xf>
    <xf numFmtId="171" fontId="2" fillId="0" borderId="10" xfId="64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87" fontId="2" fillId="0" borderId="10" xfId="64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1" fontId="2" fillId="0" borderId="10" xfId="64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1" fontId="2" fillId="0" borderId="0" xfId="0" applyNumberFormat="1" applyFont="1" applyAlignment="1" applyProtection="1">
      <alignment/>
      <protection locked="0"/>
    </xf>
    <xf numFmtId="171" fontId="2" fillId="0" borderId="10" xfId="0" applyNumberFormat="1" applyFont="1" applyBorder="1" applyAlignment="1">
      <alignment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4" fontId="2" fillId="0" borderId="0" xfId="64" applyNumberFormat="1" applyFont="1" applyAlignment="1">
      <alignment horizontal="right"/>
    </xf>
    <xf numFmtId="4" fontId="2" fillId="0" borderId="0" xfId="64" applyNumberFormat="1" applyFont="1" applyAlignment="1" applyProtection="1">
      <alignment horizontal="right"/>
      <protection locked="0"/>
    </xf>
    <xf numFmtId="178" fontId="3" fillId="0" borderId="0" xfId="0" applyNumberFormat="1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64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/>
      <protection/>
    </xf>
    <xf numFmtId="4" fontId="4" fillId="33" borderId="10" xfId="64" applyNumberFormat="1" applyFont="1" applyFill="1" applyBorder="1" applyAlignment="1" applyProtection="1">
      <alignment horizontal="right" vertical="distributed"/>
      <protection hidden="1"/>
    </xf>
    <xf numFmtId="4" fontId="4" fillId="33" borderId="10" xfId="47" applyNumberFormat="1" applyFont="1" applyFill="1" applyBorder="1" applyAlignment="1">
      <alignment horizontal="right"/>
    </xf>
    <xf numFmtId="4" fontId="2" fillId="33" borderId="10" xfId="64" applyNumberFormat="1" applyFont="1" applyFill="1" applyBorder="1" applyAlignment="1" applyProtection="1">
      <alignment horizontal="right" vertical="center"/>
      <protection hidden="1"/>
    </xf>
    <xf numFmtId="4" fontId="2" fillId="33" borderId="10" xfId="0" applyNumberFormat="1" applyFont="1" applyFill="1" applyBorder="1" applyAlignment="1" applyProtection="1">
      <alignment horizontal="right"/>
      <protection locked="0"/>
    </xf>
    <xf numFmtId="4" fontId="2" fillId="33" borderId="10" xfId="0" applyNumberFormat="1" applyFont="1" applyFill="1" applyBorder="1" applyAlignment="1">
      <alignment horizontal="right"/>
    </xf>
    <xf numFmtId="4" fontId="5" fillId="33" borderId="10" xfId="64" applyNumberFormat="1" applyFont="1" applyFill="1" applyBorder="1" applyAlignment="1" applyProtection="1">
      <alignment horizontal="right" vertical="center" wrapText="1"/>
      <protection/>
    </xf>
    <xf numFmtId="4" fontId="2" fillId="33" borderId="10" xfId="64" applyNumberFormat="1" applyFont="1" applyFill="1" applyBorder="1" applyAlignment="1" applyProtection="1">
      <alignment horizontal="right" vertical="center" wrapText="1"/>
      <protection hidden="1"/>
    </xf>
    <xf numFmtId="4" fontId="2" fillId="33" borderId="10" xfId="64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64" applyNumberFormat="1" applyFont="1" applyFill="1" applyBorder="1" applyAlignment="1" applyProtection="1">
      <alignment horizontal="right" vertical="top" wrapText="1"/>
      <protection/>
    </xf>
    <xf numFmtId="4" fontId="2" fillId="33" borderId="10" xfId="64" applyNumberFormat="1" applyFont="1" applyFill="1" applyBorder="1" applyAlignment="1" applyProtection="1">
      <alignment horizontal="right" vertical="top" wrapText="1"/>
      <protection/>
    </xf>
    <xf numFmtId="4" fontId="4" fillId="33" borderId="10" xfId="47" applyNumberFormat="1" applyFont="1" applyFill="1" applyBorder="1" applyAlignment="1" applyProtection="1">
      <alignment horizontal="right" vertical="top" wrapText="1"/>
      <protection hidden="1"/>
    </xf>
    <xf numFmtId="0" fontId="4" fillId="33" borderId="14" xfId="0" applyFont="1" applyFill="1" applyBorder="1" applyAlignment="1" applyProtection="1">
      <alignment/>
      <protection locked="0"/>
    </xf>
    <xf numFmtId="49" fontId="4" fillId="33" borderId="14" xfId="0" applyNumberFormat="1" applyFont="1" applyFill="1" applyBorder="1" applyAlignment="1" applyProtection="1">
      <alignment horizontal="right" vertical="top" wrapText="1"/>
      <protection/>
    </xf>
    <xf numFmtId="171" fontId="4" fillId="33" borderId="10" xfId="64" applyFont="1" applyFill="1" applyBorder="1" applyAlignment="1" applyProtection="1">
      <alignment horizontal="center" vertical="center" wrapText="1"/>
      <protection/>
    </xf>
    <xf numFmtId="171" fontId="2" fillId="33" borderId="10" xfId="64" applyFont="1" applyFill="1" applyBorder="1" applyAlignment="1" applyProtection="1">
      <alignment horizontal="right"/>
      <protection hidden="1"/>
    </xf>
    <xf numFmtId="170" fontId="4" fillId="33" borderId="10" xfId="47" applyFont="1" applyFill="1" applyBorder="1" applyAlignment="1">
      <alignment/>
    </xf>
    <xf numFmtId="177" fontId="4" fillId="33" borderId="10" xfId="0" applyNumberFormat="1" applyFont="1" applyFill="1" applyBorder="1" applyAlignment="1" applyProtection="1">
      <alignment horizontal="center"/>
      <protection locked="0"/>
    </xf>
    <xf numFmtId="178" fontId="4" fillId="33" borderId="15" xfId="0" applyNumberFormat="1" applyFont="1" applyFill="1" applyBorder="1" applyAlignment="1" applyProtection="1">
      <alignment horizontal="center" vertical="center" wrapText="1"/>
      <protection/>
    </xf>
    <xf numFmtId="178" fontId="4" fillId="33" borderId="16" xfId="0" applyNumberFormat="1" applyFont="1" applyFill="1" applyBorder="1" applyAlignment="1" applyProtection="1">
      <alignment horizontal="center" vertical="center" wrapText="1"/>
      <protection/>
    </xf>
    <xf numFmtId="178" fontId="4" fillId="33" borderId="17" xfId="0" applyNumberFormat="1" applyFont="1" applyFill="1" applyBorder="1" applyAlignment="1" applyProtection="1">
      <alignment horizontal="center" vertical="center" wrapText="1"/>
      <protection/>
    </xf>
    <xf numFmtId="178" fontId="4" fillId="33" borderId="18" xfId="0" applyNumberFormat="1" applyFont="1" applyFill="1" applyBorder="1" applyAlignment="1" applyProtection="1">
      <alignment vertical="center" wrapText="1"/>
      <protection/>
    </xf>
    <xf numFmtId="170" fontId="4" fillId="33" borderId="10" xfId="47" applyFont="1" applyFill="1" applyBorder="1" applyAlignment="1" applyProtection="1">
      <alignment horizontal="center" vertical="top" wrapText="1"/>
      <protection hidden="1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8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17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2" fillId="0" borderId="0" xfId="0" applyNumberFormat="1" applyFont="1" applyAlignment="1" applyProtection="1">
      <alignment/>
      <protection locked="0"/>
    </xf>
    <xf numFmtId="39" fontId="2" fillId="0" borderId="10" xfId="0" applyNumberFormat="1" applyFont="1" applyFill="1" applyBorder="1" applyAlignment="1" applyProtection="1">
      <alignment horizontal="center"/>
      <protection locked="0"/>
    </xf>
    <xf numFmtId="4" fontId="78" fillId="0" borderId="0" xfId="0" applyNumberFormat="1" applyFont="1" applyAlignment="1" applyProtection="1">
      <alignment/>
      <protection locked="0"/>
    </xf>
    <xf numFmtId="4" fontId="79" fillId="0" borderId="0" xfId="0" applyNumberFormat="1" applyFont="1" applyAlignment="1" applyProtection="1">
      <alignment/>
      <protection locked="0"/>
    </xf>
    <xf numFmtId="0" fontId="2" fillId="0" borderId="10" xfId="50" applyFont="1" applyBorder="1" applyAlignment="1">
      <alignment horizontal="center"/>
      <protection/>
    </xf>
    <xf numFmtId="0" fontId="2" fillId="0" borderId="12" xfId="50" applyFont="1" applyBorder="1" applyAlignment="1">
      <alignment horizontal="center"/>
      <protection/>
    </xf>
    <xf numFmtId="4" fontId="2" fillId="0" borderId="10" xfId="50" applyNumberFormat="1" applyFont="1" applyBorder="1" applyAlignment="1">
      <alignment horizontal="center"/>
      <protection/>
    </xf>
    <xf numFmtId="3" fontId="2" fillId="0" borderId="10" xfId="50" applyNumberFormat="1" applyFont="1" applyBorder="1" applyAlignment="1">
      <alignment horizontal="center"/>
      <protection/>
    </xf>
    <xf numFmtId="2" fontId="80" fillId="0" borderId="12" xfId="55" applyNumberFormat="1" applyFont="1" applyBorder="1" applyAlignment="1">
      <alignment horizontal="center"/>
    </xf>
    <xf numFmtId="2" fontId="80" fillId="0" borderId="10" xfId="55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" fontId="2" fillId="33" borderId="16" xfId="64" applyNumberFormat="1" applyFont="1" applyFill="1" applyBorder="1" applyAlignment="1" applyProtection="1">
      <alignment vertical="center" wrapText="1"/>
      <protection/>
    </xf>
    <xf numFmtId="171" fontId="4" fillId="0" borderId="0" xfId="64" applyFont="1" applyAlignment="1" applyProtection="1">
      <alignment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171" fontId="2" fillId="33" borderId="23" xfId="64" applyFont="1" applyFill="1" applyBorder="1" applyAlignment="1" applyProtection="1">
      <alignment vertical="top" wrapText="1"/>
      <protection hidden="1"/>
    </xf>
    <xf numFmtId="0" fontId="2" fillId="0" borderId="24" xfId="0" applyFont="1" applyBorder="1" applyAlignment="1">
      <alignment/>
    </xf>
    <xf numFmtId="0" fontId="2" fillId="0" borderId="25" xfId="0" applyFont="1" applyBorder="1" applyAlignment="1" applyProtection="1">
      <alignment horizontal="left" vertical="top" wrapText="1"/>
      <protection locked="0"/>
    </xf>
    <xf numFmtId="171" fontId="2" fillId="33" borderId="26" xfId="64" applyFont="1" applyFill="1" applyBorder="1" applyAlignment="1" applyProtection="1">
      <alignment vertical="top" wrapText="1"/>
      <protection hidden="1"/>
    </xf>
    <xf numFmtId="170" fontId="4" fillId="33" borderId="23" xfId="47" applyFont="1" applyFill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4" fillId="33" borderId="28" xfId="0" applyNumberFormat="1" applyFont="1" applyFill="1" applyBorder="1" applyAlignment="1" applyProtection="1">
      <alignment horizontal="center"/>
      <protection locked="0"/>
    </xf>
    <xf numFmtId="170" fontId="4" fillId="33" borderId="29" xfId="47" applyFont="1" applyFill="1" applyBorder="1" applyAlignment="1" applyProtection="1">
      <alignment horizontal="center" vertical="top" wrapText="1"/>
      <protection hidden="1"/>
    </xf>
    <xf numFmtId="4" fontId="2" fillId="33" borderId="10" xfId="0" applyNumberFormat="1" applyFont="1" applyFill="1" applyBorder="1" applyAlignment="1">
      <alignment/>
    </xf>
    <xf numFmtId="4" fontId="2" fillId="33" borderId="10" xfId="55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64" applyNumberFormat="1" applyFont="1" applyFill="1" applyBorder="1" applyAlignment="1" applyProtection="1">
      <alignment horizontal="right" vertical="top" wrapText="1"/>
      <protection locked="0"/>
    </xf>
    <xf numFmtId="39" fontId="2" fillId="0" borderId="10" xfId="0" applyNumberFormat="1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>
      <alignment horizontal="center" vertical="center"/>
    </xf>
    <xf numFmtId="171" fontId="2" fillId="34" borderId="10" xfId="64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justify"/>
    </xf>
    <xf numFmtId="4" fontId="2" fillId="0" borderId="0" xfId="0" applyNumberFormat="1" applyFont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4" fillId="35" borderId="10" xfId="0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justify" vertical="top" wrapText="1"/>
    </xf>
    <xf numFmtId="4" fontId="2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justify"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justify"/>
    </xf>
    <xf numFmtId="4" fontId="2" fillId="0" borderId="0" xfId="0" applyNumberFormat="1" applyFont="1" applyAlignment="1">
      <alignment/>
    </xf>
    <xf numFmtId="0" fontId="4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vertical="top" wrapText="1"/>
    </xf>
    <xf numFmtId="4" fontId="4" fillId="35" borderId="0" xfId="0" applyNumberFormat="1" applyFont="1" applyFill="1" applyBorder="1" applyAlignment="1">
      <alignment vertical="top" wrapText="1"/>
    </xf>
    <xf numFmtId="4" fontId="4" fillId="35" borderId="0" xfId="0" applyNumberFormat="1" applyFont="1" applyFill="1" applyBorder="1" applyAlignment="1">
      <alignment horizontal="justify" vertical="top" wrapText="1"/>
    </xf>
    <xf numFmtId="0" fontId="4" fillId="35" borderId="0" xfId="0" applyFont="1" applyFill="1" applyBorder="1" applyAlignment="1">
      <alignment horizontal="justify" vertical="justify" wrapText="1"/>
    </xf>
    <xf numFmtId="4" fontId="4" fillId="35" borderId="0" xfId="0" applyNumberFormat="1" applyFont="1" applyFill="1" applyBorder="1" applyAlignment="1">
      <alignment horizontal="right" vertical="top" wrapText="1"/>
    </xf>
    <xf numFmtId="0" fontId="2" fillId="35" borderId="25" xfId="0" applyFont="1" applyFill="1" applyBorder="1" applyAlignment="1">
      <alignment vertical="top" wrapText="1"/>
    </xf>
    <xf numFmtId="4" fontId="2" fillId="35" borderId="23" xfId="0" applyNumberFormat="1" applyFont="1" applyFill="1" applyBorder="1" applyAlignment="1">
      <alignment horizontal="right" wrapText="1"/>
    </xf>
    <xf numFmtId="0" fontId="4" fillId="35" borderId="28" xfId="0" applyFont="1" applyFill="1" applyBorder="1" applyAlignment="1">
      <alignment vertical="top" wrapText="1"/>
    </xf>
    <xf numFmtId="4" fontId="4" fillId="35" borderId="28" xfId="0" applyNumberFormat="1" applyFont="1" applyFill="1" applyBorder="1" applyAlignment="1">
      <alignment vertical="top" wrapText="1"/>
    </xf>
    <xf numFmtId="4" fontId="4" fillId="35" borderId="29" xfId="0" applyNumberFormat="1" applyFont="1" applyFill="1" applyBorder="1" applyAlignment="1">
      <alignment horizontal="right" vertical="top" wrapText="1"/>
    </xf>
    <xf numFmtId="178" fontId="9" fillId="0" borderId="24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>
      <alignment horizontal="justify" vertical="justify" wrapText="1"/>
    </xf>
    <xf numFmtId="4" fontId="2" fillId="33" borderId="10" xfId="64" applyNumberFormat="1" applyFont="1" applyFill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justify" vertical="justify" wrapText="1"/>
    </xf>
    <xf numFmtId="4" fontId="4" fillId="33" borderId="30" xfId="64" applyNumberFormat="1" applyFont="1" applyFill="1" applyBorder="1" applyAlignment="1" applyProtection="1">
      <alignment horizontal="right" vertical="center" wrapText="1"/>
      <protection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23" xfId="0" applyNumberFormat="1" applyFont="1" applyFill="1" applyBorder="1" applyAlignment="1" applyProtection="1">
      <alignment horizontal="center" vertical="center" wrapText="1"/>
      <protection/>
    </xf>
    <xf numFmtId="178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" fontId="4" fillId="33" borderId="10" xfId="64" applyNumberFormat="1" applyFont="1" applyFill="1" applyBorder="1" applyAlignment="1" applyProtection="1">
      <alignment horizontal="right" wrapText="1"/>
      <protection/>
    </xf>
    <xf numFmtId="0" fontId="4" fillId="33" borderId="12" xfId="0" applyFont="1" applyFill="1" applyBorder="1" applyAlignment="1">
      <alignment/>
    </xf>
    <xf numFmtId="0" fontId="16" fillId="0" borderId="0" xfId="0" applyFont="1" applyAlignment="1">
      <alignment/>
    </xf>
    <xf numFmtId="0" fontId="2" fillId="33" borderId="19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4" fontId="4" fillId="0" borderId="0" xfId="64" applyNumberFormat="1" applyFont="1" applyFill="1" applyBorder="1" applyAlignment="1" applyProtection="1">
      <alignment horizontal="right" vertical="distributed"/>
      <protection hidden="1"/>
    </xf>
    <xf numFmtId="4" fontId="2" fillId="35" borderId="12" xfId="0" applyNumberFormat="1" applyFont="1" applyFill="1" applyBorder="1" applyAlignment="1">
      <alignment vertical="justify" wrapText="1"/>
    </xf>
    <xf numFmtId="4" fontId="2" fillId="35" borderId="32" xfId="0" applyNumberFormat="1" applyFont="1" applyFill="1" applyBorder="1" applyAlignment="1">
      <alignment vertical="justify" wrapText="1"/>
    </xf>
    <xf numFmtId="4" fontId="2" fillId="35" borderId="10" xfId="0" applyNumberFormat="1" applyFont="1" applyFill="1" applyBorder="1" applyAlignment="1">
      <alignment vertical="justify" wrapText="1"/>
    </xf>
    <xf numFmtId="4" fontId="2" fillId="35" borderId="28" xfId="0" applyNumberFormat="1" applyFont="1" applyFill="1" applyBorder="1" applyAlignment="1">
      <alignment vertical="justify" wrapText="1"/>
    </xf>
    <xf numFmtId="1" fontId="2" fillId="0" borderId="10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/>
      <protection locked="0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36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8" xfId="0" applyFont="1" applyFill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 applyProtection="1">
      <alignment/>
      <protection locked="0"/>
    </xf>
    <xf numFmtId="2" fontId="2" fillId="33" borderId="10" xfId="64" applyNumberFormat="1" applyFont="1" applyFill="1" applyBorder="1" applyAlignment="1">
      <alignment/>
    </xf>
    <xf numFmtId="4" fontId="4" fillId="33" borderId="10" xfId="47" applyNumberFormat="1" applyFont="1" applyFill="1" applyBorder="1" applyAlignment="1" applyProtection="1">
      <alignment/>
      <protection hidden="1"/>
    </xf>
    <xf numFmtId="4" fontId="20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" fontId="4" fillId="33" borderId="30" xfId="64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2" fillId="0" borderId="2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83" fillId="0" borderId="33" xfId="0" applyFont="1" applyFill="1" applyBorder="1" applyAlignment="1">
      <alignment horizontal="center"/>
    </xf>
    <xf numFmtId="0" fontId="28" fillId="0" borderId="33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171" fontId="2" fillId="33" borderId="10" xfId="64" applyFont="1" applyFill="1" applyBorder="1" applyAlignment="1" applyProtection="1">
      <alignment horizontal="center" vertical="top" wrapText="1"/>
      <protection hidden="1"/>
    </xf>
    <xf numFmtId="171" fontId="2" fillId="33" borderId="23" xfId="64" applyFont="1" applyFill="1" applyBorder="1" applyAlignment="1" applyProtection="1">
      <alignment horizontal="center"/>
      <protection hidden="1"/>
    </xf>
    <xf numFmtId="170" fontId="4" fillId="33" borderId="10" xfId="47" applyFont="1" applyFill="1" applyBorder="1" applyAlignment="1">
      <alignment horizontal="center"/>
    </xf>
    <xf numFmtId="170" fontId="4" fillId="33" borderId="23" xfId="47" applyFont="1" applyFill="1" applyBorder="1" applyAlignment="1">
      <alignment horizontal="center"/>
    </xf>
    <xf numFmtId="4" fontId="4" fillId="33" borderId="16" xfId="47" applyNumberFormat="1" applyFont="1" applyFill="1" applyBorder="1" applyAlignment="1">
      <alignment vertical="center"/>
    </xf>
    <xf numFmtId="4" fontId="4" fillId="33" borderId="18" xfId="47" applyNumberFormat="1" applyFont="1" applyFill="1" applyBorder="1" applyAlignment="1">
      <alignment vertical="center"/>
    </xf>
    <xf numFmtId="170" fontId="4" fillId="37" borderId="16" xfId="47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/>
    </xf>
    <xf numFmtId="171" fontId="2" fillId="0" borderId="10" xfId="64" applyFont="1" applyFill="1" applyBorder="1" applyAlignment="1">
      <alignment/>
    </xf>
    <xf numFmtId="4" fontId="2" fillId="0" borderId="12" xfId="50" applyNumberFormat="1" applyFont="1" applyBorder="1" applyAlignment="1">
      <alignment horizontal="center"/>
      <protection/>
    </xf>
    <xf numFmtId="0" fontId="28" fillId="14" borderId="16" xfId="0" applyFont="1" applyFill="1" applyBorder="1" applyAlignment="1">
      <alignment wrapText="1"/>
    </xf>
    <xf numFmtId="0" fontId="28" fillId="14" borderId="19" xfId="0" applyFont="1" applyFill="1" applyBorder="1" applyAlignment="1">
      <alignment horizontal="left"/>
    </xf>
    <xf numFmtId="0" fontId="28" fillId="14" borderId="19" xfId="0" applyFont="1" applyFill="1" applyBorder="1" applyAlignment="1">
      <alignment wrapText="1"/>
    </xf>
    <xf numFmtId="0" fontId="28" fillId="14" borderId="19" xfId="0" applyFont="1" applyFill="1" applyBorder="1" applyAlignment="1">
      <alignment/>
    </xf>
    <xf numFmtId="0" fontId="28" fillId="14" borderId="18" xfId="0" applyFont="1" applyFill="1" applyBorder="1" applyAlignment="1">
      <alignment/>
    </xf>
    <xf numFmtId="0" fontId="84" fillId="14" borderId="16" xfId="0" applyFont="1" applyFill="1" applyBorder="1" applyAlignment="1">
      <alignment/>
    </xf>
    <xf numFmtId="0" fontId="84" fillId="14" borderId="19" xfId="0" applyFont="1" applyFill="1" applyBorder="1" applyAlignment="1">
      <alignment/>
    </xf>
    <xf numFmtId="0" fontId="84" fillId="14" borderId="18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82" fillId="14" borderId="12" xfId="0" applyFont="1" applyFill="1" applyBorder="1" applyAlignment="1">
      <alignment horizontal="center"/>
    </xf>
    <xf numFmtId="0" fontId="82" fillId="14" borderId="14" xfId="0" applyFont="1" applyFill="1" applyBorder="1" applyAlignment="1">
      <alignment horizontal="center"/>
    </xf>
    <xf numFmtId="0" fontId="82" fillId="14" borderId="13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 vertical="justify"/>
    </xf>
    <xf numFmtId="0" fontId="20" fillId="38" borderId="31" xfId="0" applyFont="1" applyFill="1" applyBorder="1" applyAlignment="1">
      <alignment horizontal="center" vertical="justify"/>
    </xf>
    <xf numFmtId="0" fontId="20" fillId="38" borderId="21" xfId="0" applyFont="1" applyFill="1" applyBorder="1" applyAlignment="1">
      <alignment horizontal="center" vertical="justify"/>
    </xf>
    <xf numFmtId="0" fontId="85" fillId="33" borderId="17" xfId="0" applyFont="1" applyFill="1" applyBorder="1" applyAlignment="1" applyProtection="1">
      <alignment horizontal="right" wrapText="1"/>
      <protection locked="0"/>
    </xf>
    <xf numFmtId="0" fontId="85" fillId="33" borderId="31" xfId="0" applyFont="1" applyFill="1" applyBorder="1" applyAlignment="1" applyProtection="1">
      <alignment horizontal="right" wrapText="1"/>
      <protection locked="0"/>
    </xf>
    <xf numFmtId="0" fontId="85" fillId="33" borderId="21" xfId="0" applyFont="1" applyFill="1" applyBorder="1" applyAlignment="1" applyProtection="1">
      <alignment horizontal="right" wrapText="1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49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5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  <xf numFmtId="0" fontId="4" fillId="33" borderId="30" xfId="0" applyFont="1" applyFill="1" applyBorder="1" applyAlignment="1">
      <alignment horizontal="right"/>
    </xf>
    <xf numFmtId="0" fontId="2" fillId="0" borderId="15" xfId="0" applyFont="1" applyFill="1" applyBorder="1" applyAlignment="1" applyProtection="1">
      <alignment horizontal="left" wrapText="1" readingOrder="1"/>
      <protection locked="0"/>
    </xf>
    <xf numFmtId="0" fontId="2" fillId="0" borderId="35" xfId="0" applyFont="1" applyFill="1" applyBorder="1" applyAlignment="1" applyProtection="1">
      <alignment horizontal="left" wrapText="1" readingOrder="1"/>
      <protection locked="0"/>
    </xf>
    <xf numFmtId="0" fontId="2" fillId="0" borderId="30" xfId="0" applyFont="1" applyFill="1" applyBorder="1" applyAlignment="1" applyProtection="1">
      <alignment horizontal="left" wrapText="1" readingOrder="1"/>
      <protection locked="0"/>
    </xf>
    <xf numFmtId="0" fontId="2" fillId="0" borderId="17" xfId="0" applyFont="1" applyFill="1" applyBorder="1" applyAlignment="1" applyProtection="1">
      <alignment horizontal="left" wrapText="1" readingOrder="1"/>
      <protection locked="0"/>
    </xf>
    <xf numFmtId="0" fontId="2" fillId="0" borderId="31" xfId="0" applyFont="1" applyFill="1" applyBorder="1" applyAlignment="1" applyProtection="1">
      <alignment horizontal="left" wrapText="1" readingOrder="1"/>
      <protection locked="0"/>
    </xf>
    <xf numFmtId="0" fontId="2" fillId="0" borderId="21" xfId="0" applyFont="1" applyFill="1" applyBorder="1" applyAlignment="1" applyProtection="1">
      <alignment horizontal="left" wrapText="1" readingOrder="1"/>
      <protection locked="0"/>
    </xf>
    <xf numFmtId="49" fontId="2" fillId="33" borderId="10" xfId="0" applyNumberFormat="1" applyFont="1" applyFill="1" applyBorder="1" applyAlignment="1" applyProtection="1">
      <alignment horizontal="justify" vertical="top" wrapText="1"/>
      <protection/>
    </xf>
    <xf numFmtId="49" fontId="2" fillId="0" borderId="12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left" vertical="top" wrapText="1" inden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justify" wrapText="1" readingOrder="1"/>
      <protection locked="0"/>
    </xf>
    <xf numFmtId="0" fontId="2" fillId="0" borderId="14" xfId="0" applyFont="1" applyFill="1" applyBorder="1" applyAlignment="1" applyProtection="1">
      <alignment horizontal="justify" wrapText="1" readingOrder="1"/>
      <protection locked="0"/>
    </xf>
    <xf numFmtId="0" fontId="2" fillId="0" borderId="13" xfId="0" applyFont="1" applyFill="1" applyBorder="1" applyAlignment="1" applyProtection="1">
      <alignment horizontal="justify" wrapText="1" readingOrder="1"/>
      <protection locked="0"/>
    </xf>
    <xf numFmtId="0" fontId="2" fillId="33" borderId="12" xfId="0" applyFont="1" applyFill="1" applyBorder="1" applyAlignment="1" quotePrefix="1">
      <alignment horizontal="left" vertical="justify"/>
    </xf>
    <xf numFmtId="0" fontId="2" fillId="33" borderId="14" xfId="0" applyFont="1" applyFill="1" applyBorder="1" applyAlignment="1">
      <alignment horizontal="left" vertical="justify"/>
    </xf>
    <xf numFmtId="0" fontId="2" fillId="33" borderId="13" xfId="0" applyFont="1" applyFill="1" applyBorder="1" applyAlignment="1">
      <alignment horizontal="left" vertical="justify"/>
    </xf>
    <xf numFmtId="49" fontId="4" fillId="33" borderId="10" xfId="0" applyNumberFormat="1" applyFont="1" applyFill="1" applyBorder="1" applyAlignment="1" applyProtection="1">
      <alignment vertical="top" wrapText="1"/>
      <protection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right" wrapText="1" readingOrder="1"/>
      <protection/>
    </xf>
    <xf numFmtId="0" fontId="2" fillId="33" borderId="14" xfId="0" applyFont="1" applyFill="1" applyBorder="1" applyAlignment="1" applyProtection="1">
      <alignment horizontal="right" wrapText="1" readingOrder="1"/>
      <protection/>
    </xf>
    <xf numFmtId="0" fontId="2" fillId="33" borderId="13" xfId="0" applyFont="1" applyFill="1" applyBorder="1" applyAlignment="1" applyProtection="1">
      <alignment horizontal="right" wrapText="1" readingOrder="1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49" fontId="2" fillId="33" borderId="12" xfId="0" applyNumberFormat="1" applyFont="1" applyFill="1" applyBorder="1" applyAlignment="1" applyProtection="1">
      <alignment horizontal="left" vertical="top" wrapText="1"/>
      <protection/>
    </xf>
    <xf numFmtId="49" fontId="2" fillId="33" borderId="14" xfId="0" applyNumberFormat="1" applyFont="1" applyFill="1" applyBorder="1" applyAlignment="1" applyProtection="1">
      <alignment horizontal="left" vertical="top" wrapText="1"/>
      <protection/>
    </xf>
    <xf numFmtId="49" fontId="2" fillId="33" borderId="13" xfId="0" applyNumberFormat="1" applyFont="1" applyFill="1" applyBorder="1" applyAlignment="1" applyProtection="1">
      <alignment horizontal="left" vertical="top" wrapText="1"/>
      <protection/>
    </xf>
    <xf numFmtId="0" fontId="17" fillId="37" borderId="12" xfId="0" applyFont="1" applyFill="1" applyBorder="1" applyAlignment="1" applyProtection="1">
      <alignment horizontal="left"/>
      <protection/>
    </xf>
    <xf numFmtId="0" fontId="17" fillId="37" borderId="14" xfId="0" applyFont="1" applyFill="1" applyBorder="1" applyAlignment="1" applyProtection="1">
      <alignment horizontal="left"/>
      <protection/>
    </xf>
    <xf numFmtId="0" fontId="17" fillId="37" borderId="13" xfId="0" applyFont="1" applyFill="1" applyBorder="1" applyAlignment="1" applyProtection="1">
      <alignment horizontal="left"/>
      <protection/>
    </xf>
    <xf numFmtId="0" fontId="85" fillId="33" borderId="17" xfId="0" applyFont="1" applyFill="1" applyBorder="1" applyAlignment="1" applyProtection="1">
      <alignment horizontal="left" vertical="center" wrapText="1"/>
      <protection locked="0"/>
    </xf>
    <xf numFmtId="0" fontId="85" fillId="33" borderId="31" xfId="0" applyFont="1" applyFill="1" applyBorder="1" applyAlignment="1" applyProtection="1">
      <alignment horizontal="left" vertical="center" wrapText="1"/>
      <protection locked="0"/>
    </xf>
    <xf numFmtId="0" fontId="85" fillId="33" borderId="21" xfId="0" applyFont="1" applyFill="1" applyBorder="1" applyAlignment="1" applyProtection="1">
      <alignment horizontal="left" vertical="center" wrapText="1"/>
      <protection locked="0"/>
    </xf>
    <xf numFmtId="0" fontId="85" fillId="33" borderId="17" xfId="0" applyFont="1" applyFill="1" applyBorder="1" applyAlignment="1" applyProtection="1">
      <alignment horizontal="left" wrapText="1"/>
      <protection locked="0"/>
    </xf>
    <xf numFmtId="0" fontId="85" fillId="33" borderId="31" xfId="0" applyFont="1" applyFill="1" applyBorder="1" applyAlignment="1" applyProtection="1">
      <alignment horizontal="left" wrapText="1"/>
      <protection locked="0"/>
    </xf>
    <xf numFmtId="0" fontId="85" fillId="33" borderId="21" xfId="0" applyFont="1" applyFill="1" applyBorder="1" applyAlignment="1" applyProtection="1">
      <alignment horizontal="left" wrapText="1"/>
      <protection locked="0"/>
    </xf>
    <xf numFmtId="0" fontId="86" fillId="37" borderId="12" xfId="0" applyFont="1" applyFill="1" applyBorder="1" applyAlignment="1" applyProtection="1">
      <alignment horizontal="center"/>
      <protection locked="0"/>
    </xf>
    <xf numFmtId="0" fontId="86" fillId="37" borderId="14" xfId="0" applyFont="1" applyFill="1" applyBorder="1" applyAlignment="1" applyProtection="1">
      <alignment horizontal="center"/>
      <protection locked="0"/>
    </xf>
    <xf numFmtId="0" fontId="86" fillId="37" borderId="13" xfId="0" applyFont="1" applyFill="1" applyBorder="1" applyAlignment="1" applyProtection="1">
      <alignment horizontal="center"/>
      <protection locked="0"/>
    </xf>
    <xf numFmtId="49" fontId="4" fillId="33" borderId="12" xfId="0" applyNumberFormat="1" applyFont="1" applyFill="1" applyBorder="1" applyAlignment="1" applyProtection="1">
      <alignment horizontal="right" vertical="top" wrapText="1"/>
      <protection/>
    </xf>
    <xf numFmtId="4" fontId="4" fillId="33" borderId="16" xfId="64" applyNumberFormat="1" applyFont="1" applyFill="1" applyBorder="1" applyAlignment="1" applyProtection="1">
      <alignment horizontal="right" vertical="center" wrapText="1"/>
      <protection/>
    </xf>
    <xf numFmtId="4" fontId="4" fillId="33" borderId="18" xfId="64" applyNumberFormat="1" applyFont="1" applyFill="1" applyBorder="1" applyAlignment="1" applyProtection="1">
      <alignment horizontal="right" vertical="center" wrapText="1"/>
      <protection/>
    </xf>
    <xf numFmtId="0" fontId="4" fillId="38" borderId="15" xfId="0" applyFont="1" applyFill="1" applyBorder="1" applyAlignment="1">
      <alignment horizontal="center" vertical="justify"/>
    </xf>
    <xf numFmtId="0" fontId="4" fillId="38" borderId="35" xfId="0" applyFont="1" applyFill="1" applyBorder="1" applyAlignment="1">
      <alignment horizontal="center" vertical="justify"/>
    </xf>
    <xf numFmtId="0" fontId="4" fillId="38" borderId="30" xfId="0" applyFont="1" applyFill="1" applyBorder="1" applyAlignment="1">
      <alignment horizontal="center" vertical="justify"/>
    </xf>
    <xf numFmtId="0" fontId="2" fillId="37" borderId="12" xfId="0" applyFont="1" applyFill="1" applyBorder="1" applyAlignment="1" applyProtection="1">
      <alignment horizontal="justify" wrapText="1" readingOrder="1"/>
      <protection locked="0"/>
    </xf>
    <xf numFmtId="0" fontId="2" fillId="37" borderId="14" xfId="0" applyFont="1" applyFill="1" applyBorder="1" applyAlignment="1" applyProtection="1">
      <alignment horizontal="justify" wrapText="1" readingOrder="1"/>
      <protection locked="0"/>
    </xf>
    <xf numFmtId="0" fontId="2" fillId="37" borderId="13" xfId="0" applyFont="1" applyFill="1" applyBorder="1" applyAlignment="1" applyProtection="1">
      <alignment horizontal="justify" wrapText="1" readingOrder="1"/>
      <protection locked="0"/>
    </xf>
    <xf numFmtId="0" fontId="2" fillId="37" borderId="14" xfId="0" applyFont="1" applyFill="1" applyBorder="1" applyAlignment="1">
      <alignment horizontal="left"/>
    </xf>
    <xf numFmtId="0" fontId="2" fillId="37" borderId="13" xfId="0" applyFont="1" applyFill="1" applyBorder="1" applyAlignment="1">
      <alignment horizontal="left"/>
    </xf>
    <xf numFmtId="49" fontId="2" fillId="33" borderId="10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justify" readingOrder="1"/>
      <protection locked="0"/>
    </xf>
    <xf numFmtId="0" fontId="2" fillId="0" borderId="14" xfId="0" applyFont="1" applyFill="1" applyBorder="1" applyAlignment="1" applyProtection="1">
      <alignment horizontal="justify" readingOrder="1"/>
      <protection locked="0"/>
    </xf>
    <xf numFmtId="0" fontId="2" fillId="0" borderId="13" xfId="0" applyFont="1" applyFill="1" applyBorder="1" applyAlignment="1" applyProtection="1">
      <alignment horizontal="justify" readingOrder="1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4" fontId="2" fillId="33" borderId="16" xfId="64" applyNumberFormat="1" applyFont="1" applyFill="1" applyBorder="1" applyAlignment="1" applyProtection="1">
      <alignment horizontal="right" vertical="center" wrapText="1"/>
      <protection locked="0"/>
    </xf>
    <xf numFmtId="4" fontId="2" fillId="33" borderId="18" xfId="64" applyNumberFormat="1" applyFont="1" applyFill="1" applyBorder="1" applyAlignment="1" applyProtection="1">
      <alignment horizontal="right" vertical="center" wrapText="1"/>
      <protection locked="0"/>
    </xf>
    <xf numFmtId="0" fontId="87" fillId="0" borderId="35" xfId="0" applyFont="1" applyBorder="1" applyAlignment="1">
      <alignment horizontal="left"/>
    </xf>
    <xf numFmtId="178" fontId="4" fillId="33" borderId="10" xfId="0" applyNumberFormat="1" applyFont="1" applyFill="1" applyBorder="1" applyAlignment="1" applyProtection="1">
      <alignment horizontal="left"/>
      <protection/>
    </xf>
    <xf numFmtId="178" fontId="4" fillId="33" borderId="10" xfId="0" applyNumberFormat="1" applyFont="1" applyFill="1" applyBorder="1" applyAlignment="1" applyProtection="1">
      <alignment horizontal="right"/>
      <protection/>
    </xf>
    <xf numFmtId="178" fontId="4" fillId="33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10" xfId="0" applyNumberFormat="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center" vertical="justify"/>
    </xf>
    <xf numFmtId="0" fontId="4" fillId="33" borderId="18" xfId="0" applyFont="1" applyFill="1" applyBorder="1" applyAlignment="1">
      <alignment horizontal="center" vertical="justify"/>
    </xf>
    <xf numFmtId="0" fontId="87" fillId="0" borderId="36" xfId="0" applyFont="1" applyBorder="1" applyAlignment="1">
      <alignment horizontal="left"/>
    </xf>
    <xf numFmtId="0" fontId="11" fillId="39" borderId="15" xfId="0" applyFont="1" applyFill="1" applyBorder="1" applyAlignment="1">
      <alignment horizontal="left" wrapText="1"/>
    </xf>
    <xf numFmtId="0" fontId="11" fillId="39" borderId="35" xfId="0" applyFont="1" applyFill="1" applyBorder="1" applyAlignment="1">
      <alignment horizontal="left" wrapText="1"/>
    </xf>
    <xf numFmtId="0" fontId="11" fillId="39" borderId="30" xfId="0" applyFont="1" applyFill="1" applyBorder="1" applyAlignment="1">
      <alignment horizontal="left" wrapText="1"/>
    </xf>
    <xf numFmtId="0" fontId="11" fillId="39" borderId="17" xfId="0" applyFont="1" applyFill="1" applyBorder="1" applyAlignment="1">
      <alignment horizontal="left" wrapText="1"/>
    </xf>
    <xf numFmtId="0" fontId="11" fillId="39" borderId="31" xfId="0" applyFont="1" applyFill="1" applyBorder="1" applyAlignment="1">
      <alignment horizontal="left" wrapText="1"/>
    </xf>
    <xf numFmtId="0" fontId="11" fillId="39" borderId="21" xfId="0" applyFont="1" applyFill="1" applyBorder="1" applyAlignment="1">
      <alignment horizontal="left" wrapText="1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178" fontId="4" fillId="33" borderId="37" xfId="0" applyNumberFormat="1" applyFont="1" applyFill="1" applyBorder="1" applyAlignment="1" applyProtection="1">
      <alignment horizontal="right" vertical="top" wrapText="1"/>
      <protection/>
    </xf>
    <xf numFmtId="178" fontId="4" fillId="33" borderId="28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78" fontId="4" fillId="33" borderId="38" xfId="0" applyNumberFormat="1" applyFont="1" applyFill="1" applyBorder="1" applyAlignment="1" applyProtection="1">
      <alignment horizontal="left"/>
      <protection/>
    </xf>
    <xf numFmtId="178" fontId="4" fillId="33" borderId="39" xfId="0" applyNumberFormat="1" applyFont="1" applyFill="1" applyBorder="1" applyAlignment="1" applyProtection="1">
      <alignment horizontal="left"/>
      <protection/>
    </xf>
    <xf numFmtId="178" fontId="4" fillId="33" borderId="40" xfId="0" applyNumberFormat="1" applyFont="1" applyFill="1" applyBorder="1" applyAlignment="1" applyProtection="1">
      <alignment horizontal="left"/>
      <protection/>
    </xf>
    <xf numFmtId="178" fontId="4" fillId="33" borderId="41" xfId="0" applyNumberFormat="1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178" fontId="4" fillId="33" borderId="10" xfId="0" applyNumberFormat="1" applyFont="1" applyFill="1" applyBorder="1" applyAlignment="1" applyProtection="1">
      <alignment horizontal="center" vertical="top" wrapText="1"/>
      <protection/>
    </xf>
    <xf numFmtId="178" fontId="4" fillId="33" borderId="23" xfId="0" applyNumberFormat="1" applyFont="1" applyFill="1" applyBorder="1" applyAlignment="1" applyProtection="1">
      <alignment horizontal="center" vertical="top" wrapText="1"/>
      <protection/>
    </xf>
    <xf numFmtId="178" fontId="2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178" fontId="4" fillId="33" borderId="22" xfId="0" applyNumberFormat="1" applyFont="1" applyFill="1" applyBorder="1" applyAlignment="1" applyProtection="1">
      <alignment horizontal="center" vertical="center"/>
      <protection/>
    </xf>
    <xf numFmtId="0" fontId="11" fillId="39" borderId="33" xfId="0" applyFont="1" applyFill="1" applyBorder="1" applyAlignment="1">
      <alignment horizontal="left" wrapText="1"/>
    </xf>
    <xf numFmtId="0" fontId="11" fillId="39" borderId="0" xfId="0" applyFont="1" applyFill="1" applyBorder="1" applyAlignment="1">
      <alignment horizontal="left" wrapText="1"/>
    </xf>
    <xf numFmtId="0" fontId="11" fillId="39" borderId="20" xfId="0" applyFont="1" applyFill="1" applyBorder="1" applyAlignment="1">
      <alignment horizontal="left" wrapText="1"/>
    </xf>
    <xf numFmtId="178" fontId="4" fillId="33" borderId="13" xfId="0" applyNumberFormat="1" applyFont="1" applyFill="1" applyBorder="1" applyAlignment="1" applyProtection="1">
      <alignment horizontal="center" vertical="center" wrapText="1"/>
      <protection/>
    </xf>
    <xf numFmtId="178" fontId="4" fillId="33" borderId="25" xfId="0" applyNumberFormat="1" applyFont="1" applyFill="1" applyBorder="1" applyAlignment="1" applyProtection="1">
      <alignment horizontal="center" vertical="center" wrapText="1"/>
      <protection/>
    </xf>
    <xf numFmtId="178" fontId="4" fillId="33" borderId="12" xfId="0" applyNumberFormat="1" applyFont="1" applyFill="1" applyBorder="1" applyAlignment="1" applyProtection="1">
      <alignment horizontal="center" vertical="center" wrapText="1"/>
      <protection/>
    </xf>
    <xf numFmtId="178" fontId="4" fillId="33" borderId="13" xfId="0" applyNumberFormat="1" applyFont="1" applyFill="1" applyBorder="1" applyAlignment="1" applyProtection="1">
      <alignment horizontal="center" vertical="top" wrapText="1"/>
      <protection/>
    </xf>
    <xf numFmtId="178" fontId="4" fillId="33" borderId="25" xfId="0" applyNumberFormat="1" applyFont="1" applyFill="1" applyBorder="1" applyAlignment="1" applyProtection="1">
      <alignment horizontal="right" vertical="top" wrapText="1"/>
      <protection/>
    </xf>
    <xf numFmtId="178" fontId="4" fillId="33" borderId="10" xfId="0" applyNumberFormat="1" applyFont="1" applyFill="1" applyBorder="1" applyAlignment="1" applyProtection="1">
      <alignment horizontal="right" vertical="top" wrapText="1"/>
      <protection/>
    </xf>
    <xf numFmtId="178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11" fillId="37" borderId="15" xfId="0" applyFont="1" applyFill="1" applyBorder="1" applyAlignment="1">
      <alignment horizontal="left" wrapText="1"/>
    </xf>
    <xf numFmtId="0" fontId="11" fillId="37" borderId="35" xfId="0" applyFont="1" applyFill="1" applyBorder="1" applyAlignment="1">
      <alignment horizontal="left" wrapText="1"/>
    </xf>
    <xf numFmtId="0" fontId="11" fillId="37" borderId="30" xfId="0" applyFont="1" applyFill="1" applyBorder="1" applyAlignment="1">
      <alignment horizontal="left" wrapText="1"/>
    </xf>
    <xf numFmtId="0" fontId="11" fillId="37" borderId="17" xfId="0" applyFont="1" applyFill="1" applyBorder="1" applyAlignment="1">
      <alignment horizontal="left" wrapText="1"/>
    </xf>
    <xf numFmtId="0" fontId="11" fillId="37" borderId="31" xfId="0" applyFont="1" applyFill="1" applyBorder="1" applyAlignment="1">
      <alignment horizontal="left" wrapText="1"/>
    </xf>
    <xf numFmtId="0" fontId="11" fillId="37" borderId="21" xfId="0" applyFont="1" applyFill="1" applyBorder="1" applyAlignment="1">
      <alignment horizontal="left" wrapText="1"/>
    </xf>
    <xf numFmtId="178" fontId="4" fillId="33" borderId="25" xfId="0" applyNumberFormat="1" applyFont="1" applyFill="1" applyBorder="1" applyAlignment="1" applyProtection="1">
      <alignment horizontal="center" vertical="center"/>
      <protection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0" fontId="11" fillId="39" borderId="12" xfId="0" applyFont="1" applyFill="1" applyBorder="1" applyAlignment="1">
      <alignment horizontal="left"/>
    </xf>
    <xf numFmtId="0" fontId="11" fillId="39" borderId="14" xfId="0" applyFont="1" applyFill="1" applyBorder="1" applyAlignment="1">
      <alignment horizontal="left"/>
    </xf>
    <xf numFmtId="0" fontId="11" fillId="39" borderId="13" xfId="0" applyFont="1" applyFill="1" applyBorder="1" applyAlignment="1">
      <alignment horizontal="left"/>
    </xf>
    <xf numFmtId="0" fontId="87" fillId="0" borderId="14" xfId="0" applyFont="1" applyBorder="1" applyAlignment="1" applyProtection="1">
      <alignment horizontal="left"/>
      <protection locked="0"/>
    </xf>
    <xf numFmtId="0" fontId="11" fillId="39" borderId="12" xfId="0" applyFont="1" applyFill="1" applyBorder="1" applyAlignment="1" applyProtection="1">
      <alignment horizontal="left"/>
      <protection locked="0"/>
    </xf>
    <xf numFmtId="0" fontId="11" fillId="39" borderId="14" xfId="0" applyFont="1" applyFill="1" applyBorder="1" applyAlignment="1" applyProtection="1">
      <alignment horizontal="left"/>
      <protection locked="0"/>
    </xf>
    <xf numFmtId="0" fontId="11" fillId="39" borderId="13" xfId="0" applyFont="1" applyFill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top" wrapText="1"/>
      <protection locked="0"/>
    </xf>
    <xf numFmtId="0" fontId="4" fillId="33" borderId="16" xfId="0" applyFont="1" applyFill="1" applyBorder="1" applyAlignment="1" applyProtection="1">
      <alignment horizontal="center" vertical="top" wrapText="1"/>
      <protection locked="0"/>
    </xf>
    <xf numFmtId="0" fontId="4" fillId="33" borderId="19" xfId="0" applyFont="1" applyFill="1" applyBorder="1" applyAlignment="1">
      <alignment horizontal="center" vertical="justify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88" fillId="37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" fontId="4" fillId="35" borderId="16" xfId="0" applyNumberFormat="1" applyFont="1" applyFill="1" applyBorder="1" applyAlignment="1">
      <alignment horizontal="center" vertical="top" wrapText="1"/>
    </xf>
    <xf numFmtId="4" fontId="4" fillId="35" borderId="18" xfId="0" applyNumberFormat="1" applyFont="1" applyFill="1" applyBorder="1" applyAlignment="1">
      <alignment horizontal="center" vertical="top" wrapText="1"/>
    </xf>
    <xf numFmtId="0" fontId="2" fillId="14" borderId="15" xfId="0" applyFont="1" applyFill="1" applyBorder="1" applyAlignment="1">
      <alignment horizontal="left" vertical="top" wrapText="1"/>
    </xf>
    <xf numFmtId="0" fontId="2" fillId="14" borderId="35" xfId="0" applyFont="1" applyFill="1" applyBorder="1" applyAlignment="1">
      <alignment horizontal="left" vertical="top" wrapText="1"/>
    </xf>
    <xf numFmtId="0" fontId="2" fillId="14" borderId="30" xfId="0" applyFont="1" applyFill="1" applyBorder="1" applyAlignment="1">
      <alignment horizontal="left" vertical="top" wrapText="1"/>
    </xf>
    <xf numFmtId="0" fontId="2" fillId="14" borderId="17" xfId="0" applyFont="1" applyFill="1" applyBorder="1" applyAlignment="1">
      <alignment horizontal="left" vertical="top" wrapText="1"/>
    </xf>
    <xf numFmtId="0" fontId="2" fillId="14" borderId="31" xfId="0" applyFont="1" applyFill="1" applyBorder="1" applyAlignment="1">
      <alignment horizontal="left" vertical="top" wrapText="1"/>
    </xf>
    <xf numFmtId="0" fontId="2" fillId="14" borderId="21" xfId="0" applyFont="1" applyFill="1" applyBorder="1" applyAlignment="1">
      <alignment horizontal="left" vertical="top" wrapText="1"/>
    </xf>
    <xf numFmtId="0" fontId="4" fillId="35" borderId="42" xfId="0" applyFont="1" applyFill="1" applyBorder="1" applyAlignment="1">
      <alignment vertical="top" wrapText="1"/>
    </xf>
    <xf numFmtId="0" fontId="4" fillId="35" borderId="43" xfId="0" applyFont="1" applyFill="1" applyBorder="1" applyAlignment="1">
      <alignment vertical="top" wrapText="1"/>
    </xf>
    <xf numFmtId="0" fontId="4" fillId="35" borderId="44" xfId="0" applyFont="1" applyFill="1" applyBorder="1" applyAlignment="1">
      <alignment vertical="top" wrapText="1"/>
    </xf>
    <xf numFmtId="0" fontId="78" fillId="37" borderId="15" xfId="0" applyFont="1" applyFill="1" applyBorder="1" applyAlignment="1">
      <alignment horizontal="left" vertical="top" wrapText="1"/>
    </xf>
    <xf numFmtId="0" fontId="2" fillId="37" borderId="35" xfId="0" applyFont="1" applyFill="1" applyBorder="1" applyAlignment="1">
      <alignment horizontal="left" vertical="top" wrapText="1"/>
    </xf>
    <xf numFmtId="0" fontId="2" fillId="37" borderId="30" xfId="0" applyFont="1" applyFill="1" applyBorder="1" applyAlignment="1">
      <alignment horizontal="left" vertical="top" wrapText="1"/>
    </xf>
    <xf numFmtId="0" fontId="2" fillId="37" borderId="17" xfId="0" applyFont="1" applyFill="1" applyBorder="1" applyAlignment="1">
      <alignment horizontal="left" vertical="top" wrapText="1"/>
    </xf>
    <xf numFmtId="0" fontId="2" fillId="37" borderId="31" xfId="0" applyFont="1" applyFill="1" applyBorder="1" applyAlignment="1">
      <alignment horizontal="left" vertical="top" wrapText="1"/>
    </xf>
    <xf numFmtId="0" fontId="2" fillId="37" borderId="21" xfId="0" applyFont="1" applyFill="1" applyBorder="1" applyAlignment="1">
      <alignment horizontal="left" vertical="top" wrapText="1"/>
    </xf>
    <xf numFmtId="0" fontId="4" fillId="35" borderId="45" xfId="0" applyFont="1" applyFill="1" applyBorder="1" applyAlignment="1">
      <alignment vertical="top" wrapText="1"/>
    </xf>
    <xf numFmtId="0" fontId="4" fillId="35" borderId="46" xfId="0" applyFont="1" applyFill="1" applyBorder="1" applyAlignment="1">
      <alignment vertical="top" wrapText="1"/>
    </xf>
    <xf numFmtId="0" fontId="4" fillId="35" borderId="47" xfId="0" applyFont="1" applyFill="1" applyBorder="1" applyAlignment="1">
      <alignment vertical="top" wrapText="1"/>
    </xf>
    <xf numFmtId="0" fontId="4" fillId="35" borderId="48" xfId="0" applyFont="1" applyFill="1" applyBorder="1" applyAlignment="1">
      <alignment horizontal="center" vertical="top" wrapText="1"/>
    </xf>
    <xf numFmtId="0" fontId="4" fillId="35" borderId="49" xfId="0" applyFont="1" applyFill="1" applyBorder="1" applyAlignment="1">
      <alignment horizontal="center" vertical="top" wrapText="1"/>
    </xf>
    <xf numFmtId="0" fontId="4" fillId="35" borderId="50" xfId="0" applyFont="1" applyFill="1" applyBorder="1" applyAlignment="1">
      <alignment horizontal="left" vertical="top" wrapText="1"/>
    </xf>
    <xf numFmtId="0" fontId="4" fillId="35" borderId="51" xfId="0" applyFont="1" applyFill="1" applyBorder="1" applyAlignment="1">
      <alignment horizontal="left" vertical="top" wrapText="1"/>
    </xf>
    <xf numFmtId="0" fontId="4" fillId="35" borderId="52" xfId="0" applyFont="1" applyFill="1" applyBorder="1" applyAlignment="1">
      <alignment horizontal="left" vertical="top" wrapText="1"/>
    </xf>
    <xf numFmtId="0" fontId="4" fillId="35" borderId="53" xfId="0" applyFont="1" applyFill="1" applyBorder="1" applyAlignment="1">
      <alignment horizontal="center" vertical="top" wrapText="1"/>
    </xf>
    <xf numFmtId="0" fontId="4" fillId="35" borderId="54" xfId="0" applyFont="1" applyFill="1" applyBorder="1" applyAlignment="1">
      <alignment horizontal="center" vertical="top" wrapText="1"/>
    </xf>
    <xf numFmtId="0" fontId="4" fillId="35" borderId="55" xfId="0" applyFont="1" applyFill="1" applyBorder="1" applyAlignment="1">
      <alignment horizontal="center" vertical="top" wrapText="1"/>
    </xf>
    <xf numFmtId="0" fontId="4" fillId="35" borderId="56" xfId="0" applyFont="1" applyFill="1" applyBorder="1" applyAlignment="1">
      <alignment horizontal="center" vertical="top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="90" zoomScaleNormal="90"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113.28125" style="214" customWidth="1"/>
    <col min="2" max="3" width="9.140625" style="203" hidden="1" customWidth="1"/>
    <col min="4" max="4" width="0.5625" style="203" hidden="1" customWidth="1"/>
    <col min="5" max="5" width="47.7109375" style="203" hidden="1" customWidth="1"/>
    <col min="6" max="6" width="38.00390625" style="203" hidden="1" customWidth="1"/>
    <col min="7" max="7" width="9.140625" style="203" hidden="1" customWidth="1"/>
    <col min="8" max="8" width="0.13671875" style="203" hidden="1" customWidth="1"/>
    <col min="9" max="16384" width="9.140625" style="203" customWidth="1"/>
  </cols>
  <sheetData>
    <row r="1" ht="3" customHeight="1"/>
    <row r="2" spans="1:6" s="204" customFormat="1" ht="14.25">
      <c r="A2" s="238" t="s">
        <v>131</v>
      </c>
      <c r="B2" s="239"/>
      <c r="C2" s="239"/>
      <c r="D2" s="239"/>
      <c r="E2" s="239"/>
      <c r="F2" s="240"/>
    </row>
    <row r="3" spans="1:6" s="204" customFormat="1" ht="15">
      <c r="A3" s="215"/>
      <c r="B3" s="212"/>
      <c r="C3" s="212"/>
      <c r="D3" s="212"/>
      <c r="E3" s="212"/>
      <c r="F3" s="213"/>
    </row>
    <row r="4" spans="1:6" s="204" customFormat="1" ht="15">
      <c r="A4" s="215"/>
      <c r="B4" s="212"/>
      <c r="C4" s="212"/>
      <c r="D4" s="212"/>
      <c r="E4" s="212"/>
      <c r="F4" s="213"/>
    </row>
    <row r="5" spans="1:6" s="204" customFormat="1" ht="15">
      <c r="A5" s="216"/>
      <c r="B5" s="208"/>
      <c r="C5" s="208"/>
      <c r="D5" s="208"/>
      <c r="E5" s="208"/>
      <c r="F5" s="209"/>
    </row>
    <row r="6" spans="1:6" s="204" customFormat="1" ht="15">
      <c r="A6" s="216"/>
      <c r="B6" s="208"/>
      <c r="C6" s="208"/>
      <c r="D6" s="208"/>
      <c r="E6" s="208"/>
      <c r="F6" s="209"/>
    </row>
    <row r="7" spans="1:6" s="204" customFormat="1" ht="30">
      <c r="A7" s="229" t="s">
        <v>250</v>
      </c>
      <c r="B7" s="206"/>
      <c r="C7" s="206"/>
      <c r="D7" s="208"/>
      <c r="E7" s="208"/>
      <c r="F7" s="209"/>
    </row>
    <row r="8" spans="1:6" s="204" customFormat="1" ht="15">
      <c r="A8" s="230"/>
      <c r="B8" s="207"/>
      <c r="C8" s="207"/>
      <c r="D8" s="208"/>
      <c r="E8" s="208"/>
      <c r="F8" s="209"/>
    </row>
    <row r="9" spans="1:6" s="204" customFormat="1" ht="30">
      <c r="A9" s="231" t="s">
        <v>247</v>
      </c>
      <c r="B9" s="208"/>
      <c r="C9" s="208"/>
      <c r="D9" s="208"/>
      <c r="E9" s="208"/>
      <c r="F9" s="209"/>
    </row>
    <row r="10" spans="1:6" s="204" customFormat="1" ht="15">
      <c r="A10" s="232"/>
      <c r="B10" s="208"/>
      <c r="C10" s="208"/>
      <c r="D10" s="208"/>
      <c r="E10" s="208"/>
      <c r="F10" s="209"/>
    </row>
    <row r="11" spans="1:6" s="204" customFormat="1" ht="15">
      <c r="A11" s="232" t="s">
        <v>248</v>
      </c>
      <c r="B11" s="208"/>
      <c r="C11" s="208"/>
      <c r="D11" s="208"/>
      <c r="E11" s="208"/>
      <c r="F11" s="209"/>
    </row>
    <row r="12" spans="1:6" s="204" customFormat="1" ht="15">
      <c r="A12" s="232"/>
      <c r="B12" s="208"/>
      <c r="C12" s="208"/>
      <c r="D12" s="208"/>
      <c r="E12" s="208"/>
      <c r="F12" s="209"/>
    </row>
    <row r="13" spans="1:6" s="204" customFormat="1" ht="15">
      <c r="A13" s="232" t="s">
        <v>249</v>
      </c>
      <c r="B13" s="208"/>
      <c r="C13" s="208"/>
      <c r="D13" s="208"/>
      <c r="E13" s="208"/>
      <c r="F13" s="209"/>
    </row>
    <row r="14" spans="1:6" s="204" customFormat="1" ht="15">
      <c r="A14" s="232"/>
      <c r="B14" s="208"/>
      <c r="C14" s="208"/>
      <c r="D14" s="208"/>
      <c r="E14" s="208"/>
      <c r="F14" s="209"/>
    </row>
    <row r="15" spans="1:6" s="204" customFormat="1" ht="15">
      <c r="A15" s="232" t="s">
        <v>245</v>
      </c>
      <c r="B15" s="208"/>
      <c r="C15" s="208"/>
      <c r="D15" s="208"/>
      <c r="E15" s="208"/>
      <c r="F15" s="209"/>
    </row>
    <row r="16" spans="1:6" s="204" customFormat="1" ht="15">
      <c r="A16" s="232"/>
      <c r="B16" s="208"/>
      <c r="C16" s="208"/>
      <c r="D16" s="208"/>
      <c r="E16" s="208"/>
      <c r="F16" s="209"/>
    </row>
    <row r="17" spans="1:6" s="204" customFormat="1" ht="15">
      <c r="A17" s="233" t="s">
        <v>246</v>
      </c>
      <c r="B17" s="208"/>
      <c r="C17" s="208"/>
      <c r="D17" s="208"/>
      <c r="E17" s="208"/>
      <c r="F17" s="209"/>
    </row>
    <row r="18" spans="1:6" s="204" customFormat="1" ht="15">
      <c r="A18" s="216"/>
      <c r="B18" s="208"/>
      <c r="C18" s="208"/>
      <c r="D18" s="208"/>
      <c r="E18" s="208"/>
      <c r="F18" s="209"/>
    </row>
    <row r="19" spans="1:6" s="204" customFormat="1" ht="15">
      <c r="A19" s="216"/>
      <c r="B19" s="208"/>
      <c r="C19" s="208"/>
      <c r="D19" s="208"/>
      <c r="E19" s="208"/>
      <c r="F19" s="209"/>
    </row>
    <row r="20" spans="1:6" s="204" customFormat="1" ht="15">
      <c r="A20" s="216"/>
      <c r="B20" s="208"/>
      <c r="C20" s="208"/>
      <c r="D20" s="208"/>
      <c r="E20" s="208"/>
      <c r="F20" s="209"/>
    </row>
    <row r="21" spans="1:6" s="204" customFormat="1" ht="15">
      <c r="A21" s="216"/>
      <c r="B21" s="208"/>
      <c r="C21" s="208"/>
      <c r="D21" s="208"/>
      <c r="E21" s="208"/>
      <c r="F21" s="209"/>
    </row>
    <row r="22" spans="1:6" s="204" customFormat="1" ht="15">
      <c r="A22" s="216"/>
      <c r="B22" s="208"/>
      <c r="C22" s="208"/>
      <c r="D22" s="208"/>
      <c r="E22" s="208"/>
      <c r="F22" s="209"/>
    </row>
    <row r="23" spans="1:6" s="204" customFormat="1" ht="15">
      <c r="A23" s="216"/>
      <c r="B23" s="208"/>
      <c r="C23" s="208"/>
      <c r="D23" s="208"/>
      <c r="E23" s="208"/>
      <c r="F23" s="209"/>
    </row>
    <row r="24" spans="1:6" s="204" customFormat="1" ht="15">
      <c r="A24" s="216"/>
      <c r="B24" s="208"/>
      <c r="C24" s="208"/>
      <c r="D24" s="208"/>
      <c r="E24" s="208"/>
      <c r="F24" s="209"/>
    </row>
    <row r="25" spans="1:6" s="204" customFormat="1" ht="15">
      <c r="A25" s="216"/>
      <c r="B25" s="208"/>
      <c r="C25" s="208"/>
      <c r="D25" s="208"/>
      <c r="E25" s="208"/>
      <c r="F25" s="209"/>
    </row>
    <row r="26" spans="1:6" s="204" customFormat="1" ht="15">
      <c r="A26" s="216"/>
      <c r="B26" s="208"/>
      <c r="C26" s="208"/>
      <c r="D26" s="208"/>
      <c r="E26" s="208"/>
      <c r="F26" s="209"/>
    </row>
    <row r="27" spans="1:6" s="204" customFormat="1" ht="15">
      <c r="A27" s="216"/>
      <c r="B27" s="208"/>
      <c r="C27" s="208"/>
      <c r="D27" s="208"/>
      <c r="E27" s="208"/>
      <c r="F27" s="209"/>
    </row>
    <row r="28" spans="1:6" s="204" customFormat="1" ht="15">
      <c r="A28" s="234" t="s">
        <v>148</v>
      </c>
      <c r="B28" s="208"/>
      <c r="C28" s="208"/>
      <c r="D28" s="208"/>
      <c r="E28" s="208"/>
      <c r="F28" s="209"/>
    </row>
    <row r="29" spans="1:6" s="204" customFormat="1" ht="15">
      <c r="A29" s="235" t="s">
        <v>150</v>
      </c>
      <c r="B29" s="208"/>
      <c r="C29" s="208"/>
      <c r="D29" s="208"/>
      <c r="E29" s="208"/>
      <c r="F29" s="209"/>
    </row>
    <row r="30" spans="1:6" s="204" customFormat="1" ht="15">
      <c r="A30" s="236" t="s">
        <v>149</v>
      </c>
      <c r="B30" s="208"/>
      <c r="C30" s="208"/>
      <c r="D30" s="208"/>
      <c r="E30" s="208"/>
      <c r="F30" s="209"/>
    </row>
    <row r="31" spans="1:6" s="204" customFormat="1" ht="15">
      <c r="A31" s="216"/>
      <c r="B31" s="208"/>
      <c r="C31" s="208"/>
      <c r="D31" s="208"/>
      <c r="E31" s="208"/>
      <c r="F31" s="209"/>
    </row>
    <row r="32" spans="1:6" s="204" customFormat="1" ht="15">
      <c r="A32" s="216"/>
      <c r="B32" s="208"/>
      <c r="C32" s="208"/>
      <c r="D32" s="208"/>
      <c r="E32" s="208"/>
      <c r="F32" s="209"/>
    </row>
    <row r="33" spans="1:6" s="204" customFormat="1" ht="15">
      <c r="A33" s="216"/>
      <c r="B33" s="208"/>
      <c r="C33" s="208"/>
      <c r="D33" s="208"/>
      <c r="E33" s="208"/>
      <c r="F33" s="209"/>
    </row>
    <row r="34" spans="1:6" s="204" customFormat="1" ht="15">
      <c r="A34" s="216"/>
      <c r="B34" s="208"/>
      <c r="C34" s="208"/>
      <c r="D34" s="208"/>
      <c r="E34" s="208"/>
      <c r="F34" s="209"/>
    </row>
    <row r="35" spans="1:6" s="204" customFormat="1" ht="15">
      <c r="A35" s="216"/>
      <c r="B35" s="208"/>
      <c r="C35" s="208"/>
      <c r="D35" s="208"/>
      <c r="E35" s="208"/>
      <c r="F35" s="209"/>
    </row>
    <row r="36" spans="1:6" ht="15">
      <c r="A36" s="216"/>
      <c r="B36" s="208"/>
      <c r="C36" s="208"/>
      <c r="D36" s="208"/>
      <c r="E36" s="208"/>
      <c r="F36" s="209"/>
    </row>
    <row r="37" spans="1:6" ht="15">
      <c r="A37" s="216"/>
      <c r="B37" s="208"/>
      <c r="C37" s="208"/>
      <c r="D37" s="208"/>
      <c r="E37" s="208"/>
      <c r="F37" s="209"/>
    </row>
    <row r="38" spans="1:6" ht="15">
      <c r="A38" s="217"/>
      <c r="B38" s="210"/>
      <c r="C38" s="210"/>
      <c r="D38" s="210"/>
      <c r="E38" s="210"/>
      <c r="F38" s="211"/>
    </row>
  </sheetData>
  <sheetProtection/>
  <mergeCells count="1">
    <mergeCell ref="A2:F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2"/>
  <sheetViews>
    <sheetView zoomScaleSheetLayoutView="100" workbookViewId="0" topLeftCell="A1">
      <selection activeCell="H3" sqref="H3"/>
    </sheetView>
  </sheetViews>
  <sheetFormatPr defaultColWidth="9.140625" defaultRowHeight="12.75"/>
  <cols>
    <col min="1" max="1" width="35.7109375" style="2" customWidth="1"/>
    <col min="2" max="2" width="12.57421875" style="2" customWidth="1"/>
    <col min="3" max="3" width="10.28125" style="2" customWidth="1"/>
    <col min="4" max="4" width="11.421875" style="2" customWidth="1"/>
    <col min="5" max="5" width="17.8515625" style="45" customWidth="1"/>
    <col min="6" max="6" width="10.140625" style="2" bestFit="1" customWidth="1"/>
    <col min="7" max="9" width="9.140625" style="2" customWidth="1"/>
    <col min="10" max="10" width="11.00390625" style="2" bestFit="1" customWidth="1"/>
    <col min="11" max="16384" width="9.140625" style="2" customWidth="1"/>
  </cols>
  <sheetData>
    <row r="2" spans="1:5" ht="14.25">
      <c r="A2" s="311" t="s">
        <v>243</v>
      </c>
      <c r="B2" s="312"/>
      <c r="C2" s="312"/>
      <c r="D2" s="312"/>
      <c r="E2" s="313"/>
    </row>
    <row r="3" ht="12.75">
      <c r="E3" s="42"/>
    </row>
    <row r="4" spans="1:5" ht="12.75">
      <c r="A4" s="317" t="s">
        <v>235</v>
      </c>
      <c r="B4" s="318"/>
      <c r="C4" s="318"/>
      <c r="D4" s="318"/>
      <c r="E4" s="319"/>
    </row>
    <row r="5" spans="1:5" ht="12.75">
      <c r="A5" s="241" t="s">
        <v>236</v>
      </c>
      <c r="B5" s="242"/>
      <c r="C5" s="242"/>
      <c r="D5" s="242"/>
      <c r="E5" s="243"/>
    </row>
    <row r="6" spans="1:5" ht="12.75">
      <c r="A6" s="290" t="s">
        <v>9</v>
      </c>
      <c r="B6" s="291"/>
      <c r="C6" s="291"/>
      <c r="D6" s="291"/>
      <c r="E6" s="292"/>
    </row>
    <row r="7" spans="1:6" ht="25.5">
      <c r="A7" s="47" t="s">
        <v>10</v>
      </c>
      <c r="B7" s="47" t="s">
        <v>17</v>
      </c>
      <c r="C7" s="47" t="s">
        <v>14</v>
      </c>
      <c r="D7" s="47" t="s">
        <v>15</v>
      </c>
      <c r="E7" s="48" t="s">
        <v>16</v>
      </c>
      <c r="F7" s="11"/>
    </row>
    <row r="8" spans="1:5" ht="12.75">
      <c r="A8" s="49" t="s">
        <v>11</v>
      </c>
      <c r="B8" s="118"/>
      <c r="C8" s="119"/>
      <c r="D8" s="226"/>
      <c r="E8" s="198">
        <f>B8*C8*D8</f>
        <v>0</v>
      </c>
    </row>
    <row r="9" spans="1:6" ht="12.75">
      <c r="A9" s="49" t="s">
        <v>12</v>
      </c>
      <c r="B9" s="120"/>
      <c r="C9" s="119"/>
      <c r="D9" s="226"/>
      <c r="E9" s="198">
        <f>B9*C9*D9</f>
        <v>0</v>
      </c>
      <c r="F9" s="11"/>
    </row>
    <row r="10" spans="1:5" ht="12.75">
      <c r="A10" s="49" t="s">
        <v>13</v>
      </c>
      <c r="B10" s="120"/>
      <c r="C10" s="119"/>
      <c r="D10" s="226"/>
      <c r="E10" s="198">
        <f>B10*C10*D10</f>
        <v>0</v>
      </c>
    </row>
    <row r="11" spans="1:5" ht="12.75">
      <c r="A11" s="168" t="s">
        <v>232</v>
      </c>
      <c r="B11" s="91"/>
      <c r="C11" s="1"/>
      <c r="D11" s="226"/>
      <c r="E11" s="198">
        <f>B11*C11*D11</f>
        <v>0</v>
      </c>
    </row>
    <row r="12" spans="1:5" ht="12.75">
      <c r="A12" s="293" t="s">
        <v>18</v>
      </c>
      <c r="B12" s="294"/>
      <c r="C12" s="294"/>
      <c r="D12" s="295"/>
      <c r="E12" s="50">
        <f>SUM(E8:E11)</f>
        <v>0</v>
      </c>
    </row>
    <row r="13" spans="1:5" ht="12.75">
      <c r="A13" s="169"/>
      <c r="B13" s="169"/>
      <c r="C13" s="169"/>
      <c r="D13" s="169"/>
      <c r="E13" s="170"/>
    </row>
    <row r="14" spans="1:5" ht="12.75">
      <c r="A14" s="302" t="s">
        <v>267</v>
      </c>
      <c r="B14" s="303"/>
      <c r="C14" s="303"/>
      <c r="D14" s="303"/>
      <c r="E14" s="304"/>
    </row>
    <row r="15" spans="1:5" ht="12.75">
      <c r="A15" s="10"/>
      <c r="C15" s="11"/>
      <c r="E15" s="43"/>
    </row>
    <row r="16" spans="1:13" ht="12.75">
      <c r="A16" s="296" t="s">
        <v>66</v>
      </c>
      <c r="B16" s="297"/>
      <c r="C16" s="297"/>
      <c r="D16" s="297"/>
      <c r="E16" s="298"/>
      <c r="M16" s="2" t="s">
        <v>132</v>
      </c>
    </row>
    <row r="17" s="12" customFormat="1" ht="6" customHeight="1">
      <c r="E17" s="44"/>
    </row>
    <row r="18" spans="1:9" ht="12.75" customHeight="1">
      <c r="A18" s="61" t="s">
        <v>202</v>
      </c>
      <c r="B18" s="62"/>
      <c r="C18" s="62"/>
      <c r="D18" s="62"/>
      <c r="E18" s="165" t="s">
        <v>17</v>
      </c>
      <c r="F18" s="12"/>
      <c r="G18" s="12"/>
      <c r="H18" s="12"/>
      <c r="I18" s="12"/>
    </row>
    <row r="19" spans="1:5" s="12" customFormat="1" ht="11.25" customHeight="1">
      <c r="A19" s="272" t="s">
        <v>201</v>
      </c>
      <c r="B19" s="273"/>
      <c r="C19" s="273"/>
      <c r="D19" s="274"/>
      <c r="E19" s="54">
        <f>'7. Orçamento Detalhado'!H18</f>
        <v>0</v>
      </c>
    </row>
    <row r="20" spans="1:8" ht="12.75" customHeight="1">
      <c r="A20" s="284" t="s">
        <v>19</v>
      </c>
      <c r="B20" s="285"/>
      <c r="C20" s="285"/>
      <c r="D20" s="286"/>
      <c r="E20" s="51">
        <f>SUM(E19:E19)</f>
        <v>0</v>
      </c>
      <c r="H20" s="8"/>
    </row>
    <row r="21" s="12" customFormat="1" ht="6" customHeight="1">
      <c r="E21" s="44"/>
    </row>
    <row r="22" spans="1:5" ht="12.75">
      <c r="A22" s="166" t="s">
        <v>228</v>
      </c>
      <c r="B22" s="176"/>
      <c r="C22" s="176"/>
      <c r="D22" s="84"/>
      <c r="E22" s="165" t="s">
        <v>17</v>
      </c>
    </row>
    <row r="23" spans="1:6" ht="12.75">
      <c r="A23" s="272" t="s">
        <v>128</v>
      </c>
      <c r="B23" s="273"/>
      <c r="C23" s="273"/>
      <c r="D23" s="274"/>
      <c r="E23" s="115">
        <f>'7. Orçamento Detalhado'!L40</f>
        <v>0</v>
      </c>
      <c r="F23" s="93"/>
    </row>
    <row r="24" spans="1:5" ht="12.75">
      <c r="A24" s="272" t="s">
        <v>244</v>
      </c>
      <c r="B24" s="273"/>
      <c r="C24" s="273"/>
      <c r="D24" s="274"/>
      <c r="E24" s="14">
        <v>0</v>
      </c>
    </row>
    <row r="25" spans="1:8" ht="12.75" customHeight="1">
      <c r="A25" s="284" t="s">
        <v>19</v>
      </c>
      <c r="B25" s="285"/>
      <c r="C25" s="285"/>
      <c r="D25" s="286"/>
      <c r="E25" s="51">
        <f>SUM(E23:E24)</f>
        <v>0</v>
      </c>
      <c r="H25" s="8"/>
    </row>
    <row r="26" s="12" customFormat="1" ht="12.75" customHeight="1" hidden="1">
      <c r="E26" s="43"/>
    </row>
    <row r="27" s="12" customFormat="1" ht="6" customHeight="1">
      <c r="E27" s="44"/>
    </row>
    <row r="28" spans="1:9" ht="12.75" customHeight="1">
      <c r="A28" s="250" t="s">
        <v>199</v>
      </c>
      <c r="B28" s="251"/>
      <c r="C28" s="251"/>
      <c r="D28" s="252"/>
      <c r="E28" s="315" t="s">
        <v>17</v>
      </c>
      <c r="F28" s="12"/>
      <c r="G28" s="12"/>
      <c r="H28" s="12"/>
      <c r="I28" s="12"/>
    </row>
    <row r="29" spans="1:9" ht="25.5" customHeight="1">
      <c r="A29" s="308" t="s">
        <v>61</v>
      </c>
      <c r="B29" s="309"/>
      <c r="C29" s="309"/>
      <c r="D29" s="310"/>
      <c r="E29" s="316"/>
      <c r="F29" s="12"/>
      <c r="G29" s="12"/>
      <c r="H29" s="12"/>
      <c r="I29" s="12"/>
    </row>
    <row r="30" spans="1:9" ht="24" customHeight="1">
      <c r="A30" s="272" t="s">
        <v>130</v>
      </c>
      <c r="B30" s="273"/>
      <c r="C30" s="273"/>
      <c r="D30" s="274"/>
      <c r="E30" s="117">
        <f>'7. Orçamento Detalhado'!L56</f>
        <v>0</v>
      </c>
      <c r="F30" s="12"/>
      <c r="G30" s="12"/>
      <c r="H30" s="12"/>
      <c r="I30" s="12"/>
    </row>
    <row r="31" spans="1:5" ht="12.75" customHeight="1">
      <c r="A31" s="253" t="s">
        <v>16</v>
      </c>
      <c r="B31" s="253"/>
      <c r="C31" s="253"/>
      <c r="D31" s="253"/>
      <c r="E31" s="60">
        <f>SUM(E30:E30)</f>
        <v>0</v>
      </c>
    </row>
    <row r="32" s="12" customFormat="1" ht="6" customHeight="1">
      <c r="E32" s="44"/>
    </row>
    <row r="33" spans="1:5" ht="12.75">
      <c r="A33" s="281" t="s">
        <v>231</v>
      </c>
      <c r="B33" s="282"/>
      <c r="C33" s="282"/>
      <c r="D33" s="283"/>
      <c r="E33" s="315" t="s">
        <v>17</v>
      </c>
    </row>
    <row r="34" spans="1:5" ht="12.75">
      <c r="A34" s="305" t="s">
        <v>252</v>
      </c>
      <c r="B34" s="306"/>
      <c r="C34" s="306"/>
      <c r="D34" s="307"/>
      <c r="E34" s="316"/>
    </row>
    <row r="35" spans="1:5" ht="12.75" customHeight="1">
      <c r="A35" s="263" t="s">
        <v>20</v>
      </c>
      <c r="B35" s="263"/>
      <c r="C35" s="263"/>
      <c r="D35" s="263"/>
      <c r="E35" s="52">
        <f>'2. Planilha de Docentes'!I29</f>
        <v>0</v>
      </c>
    </row>
    <row r="36" spans="1:5" ht="12.75" customHeight="1">
      <c r="A36" s="263" t="s">
        <v>21</v>
      </c>
      <c r="B36" s="263"/>
      <c r="C36" s="263"/>
      <c r="D36" s="263"/>
      <c r="E36" s="52">
        <f>'3. Planilhas de Pagamentos'!H4</f>
        <v>0</v>
      </c>
    </row>
    <row r="37" spans="1:5" ht="12.75" customHeight="1">
      <c r="A37" s="263" t="s">
        <v>58</v>
      </c>
      <c r="B37" s="263"/>
      <c r="C37" s="263"/>
      <c r="D37" s="263"/>
      <c r="E37" s="52">
        <f>'3. Planilhas de Pagamentos'!H5</f>
        <v>0</v>
      </c>
    </row>
    <row r="38" spans="1:5" ht="12.75" customHeight="1">
      <c r="A38" s="263" t="s">
        <v>59</v>
      </c>
      <c r="B38" s="263"/>
      <c r="C38" s="263"/>
      <c r="D38" s="263"/>
      <c r="E38" s="52">
        <f>SUM('3. Planilhas de Pagamentos'!H6:H8)</f>
        <v>0</v>
      </c>
    </row>
    <row r="39" spans="1:8" ht="38.25" customHeight="1">
      <c r="A39" s="299" t="s">
        <v>22</v>
      </c>
      <c r="B39" s="300"/>
      <c r="C39" s="300"/>
      <c r="D39" s="301"/>
      <c r="E39" s="52">
        <f>'3. Planilhas de Pagamentos'!G24</f>
        <v>0</v>
      </c>
      <c r="H39" s="90"/>
    </row>
    <row r="40" spans="1:8" ht="12.75" customHeight="1">
      <c r="A40" s="263" t="s">
        <v>60</v>
      </c>
      <c r="B40" s="263"/>
      <c r="C40" s="263"/>
      <c r="D40" s="263"/>
      <c r="E40" s="52">
        <f>'3. Planilhas de Pagamentos'!H45</f>
        <v>0</v>
      </c>
      <c r="H40" s="90"/>
    </row>
    <row r="41" spans="1:5" ht="12.75" customHeight="1">
      <c r="A41" s="263" t="s">
        <v>23</v>
      </c>
      <c r="B41" s="263"/>
      <c r="C41" s="263"/>
      <c r="D41" s="263"/>
      <c r="E41" s="52">
        <f>'3. Planilhas de Pagamentos'!H62</f>
        <v>0</v>
      </c>
    </row>
    <row r="42" spans="1:5" ht="12.75" customHeight="1">
      <c r="A42" s="263" t="s">
        <v>24</v>
      </c>
      <c r="B42" s="263"/>
      <c r="C42" s="263"/>
      <c r="D42" s="263"/>
      <c r="E42" s="52">
        <f>'4. Contratados'!F10</f>
        <v>0</v>
      </c>
    </row>
    <row r="43" spans="1:5" ht="12.75" customHeight="1">
      <c r="A43" s="287"/>
      <c r="B43" s="288"/>
      <c r="C43" s="288"/>
      <c r="D43" s="289"/>
      <c r="E43" s="14">
        <v>0</v>
      </c>
    </row>
    <row r="44" spans="1:5" ht="12.75" customHeight="1">
      <c r="A44" s="253" t="s">
        <v>16</v>
      </c>
      <c r="B44" s="253"/>
      <c r="C44" s="253"/>
      <c r="D44" s="253"/>
      <c r="E44" s="51">
        <f>SUM(E35:E43)</f>
        <v>0</v>
      </c>
    </row>
    <row r="45" s="12" customFormat="1" ht="6.75" customHeight="1">
      <c r="E45" s="44"/>
    </row>
    <row r="46" spans="1:5" ht="12.75">
      <c r="A46" s="281" t="s">
        <v>230</v>
      </c>
      <c r="B46" s="282"/>
      <c r="C46" s="282"/>
      <c r="D46" s="283"/>
      <c r="E46" s="205" t="s">
        <v>17</v>
      </c>
    </row>
    <row r="47" spans="1:8" ht="42" customHeight="1">
      <c r="A47" s="268" t="s">
        <v>109</v>
      </c>
      <c r="B47" s="268"/>
      <c r="C47" s="268"/>
      <c r="D47" s="268"/>
      <c r="E47" s="101">
        <f>(E12-E72-E77)*0.13</f>
        <v>0</v>
      </c>
      <c r="F47" s="92"/>
      <c r="G47" s="90"/>
      <c r="H47" s="8"/>
    </row>
    <row r="48" spans="1:7" ht="12.75" customHeight="1">
      <c r="A48" s="268" t="s">
        <v>117</v>
      </c>
      <c r="B48" s="268"/>
      <c r="C48" s="268"/>
      <c r="D48" s="268"/>
      <c r="E48" s="153">
        <f>'6. Custos FADE'!F34</f>
        <v>0</v>
      </c>
      <c r="F48" s="92"/>
      <c r="G48" s="90"/>
    </row>
    <row r="49" spans="1:5" ht="12.75" customHeight="1">
      <c r="A49" s="268" t="s">
        <v>42</v>
      </c>
      <c r="B49" s="268"/>
      <c r="C49" s="268"/>
      <c r="D49" s="268"/>
      <c r="E49" s="53">
        <f>'3. Planilhas de Pagamentos'!H24</f>
        <v>0</v>
      </c>
    </row>
    <row r="50" spans="1:5" ht="12.75" customHeight="1">
      <c r="A50" s="268" t="s">
        <v>25</v>
      </c>
      <c r="B50" s="268"/>
      <c r="C50" s="268"/>
      <c r="D50" s="268"/>
      <c r="E50" s="55"/>
    </row>
    <row r="51" spans="1:5" ht="12.75" customHeight="1">
      <c r="A51" s="267" t="s">
        <v>26</v>
      </c>
      <c r="B51" s="267"/>
      <c r="C51" s="267"/>
      <c r="D51" s="267"/>
      <c r="E51" s="56">
        <f>'4. Contratados'!S10</f>
        <v>0</v>
      </c>
    </row>
    <row r="52" spans="1:5" ht="12.75">
      <c r="A52" s="267" t="s">
        <v>27</v>
      </c>
      <c r="B52" s="267"/>
      <c r="C52" s="267"/>
      <c r="D52" s="267"/>
      <c r="E52" s="56">
        <f>'4. Contratados'!T10</f>
        <v>0</v>
      </c>
    </row>
    <row r="53" spans="1:5" ht="12.75">
      <c r="A53" s="325" t="s">
        <v>108</v>
      </c>
      <c r="B53" s="326"/>
      <c r="C53" s="326"/>
      <c r="D53" s="326"/>
      <c r="E53" s="57">
        <f>'5. Combustível'!L14</f>
        <v>0</v>
      </c>
    </row>
    <row r="54" spans="1:5" ht="12.75" customHeight="1">
      <c r="A54" s="279" t="s">
        <v>227</v>
      </c>
      <c r="B54" s="279"/>
      <c r="C54" s="279"/>
      <c r="D54" s="280"/>
      <c r="E54" s="227">
        <v>0</v>
      </c>
    </row>
    <row r="55" spans="1:5" ht="12.75">
      <c r="A55" s="320" t="s">
        <v>239</v>
      </c>
      <c r="B55" s="321"/>
      <c r="C55" s="321"/>
      <c r="D55" s="322"/>
      <c r="E55" s="227">
        <v>0</v>
      </c>
    </row>
    <row r="56" spans="1:5" ht="12.75">
      <c r="A56" s="323" t="s">
        <v>259</v>
      </c>
      <c r="B56" s="323"/>
      <c r="C56" s="323"/>
      <c r="D56" s="324"/>
      <c r="E56" s="227">
        <v>0</v>
      </c>
    </row>
    <row r="57" spans="1:5" ht="23.25" customHeight="1">
      <c r="A57" s="272" t="s">
        <v>260</v>
      </c>
      <c r="B57" s="273"/>
      <c r="C57" s="273"/>
      <c r="D57" s="274"/>
      <c r="E57" s="227">
        <v>0</v>
      </c>
    </row>
    <row r="58" spans="1:5" ht="23.25" customHeight="1">
      <c r="A58" s="320" t="s">
        <v>261</v>
      </c>
      <c r="B58" s="321"/>
      <c r="C58" s="321"/>
      <c r="D58" s="322"/>
      <c r="E58" s="227">
        <v>0</v>
      </c>
    </row>
    <row r="59" spans="1:5" ht="26.25" customHeight="1">
      <c r="A59" s="327" t="s">
        <v>253</v>
      </c>
      <c r="B59" s="328"/>
      <c r="C59" s="328"/>
      <c r="D59" s="329"/>
      <c r="E59" s="57">
        <f>'7. Orçamento Detalhado'!L78</f>
        <v>0</v>
      </c>
    </row>
    <row r="60" spans="1:6" ht="12.75">
      <c r="A60" s="253" t="s">
        <v>16</v>
      </c>
      <c r="B60" s="253"/>
      <c r="C60" s="253"/>
      <c r="D60" s="314"/>
      <c r="E60" s="51">
        <f>SUM(E47:E59)</f>
        <v>0</v>
      </c>
      <c r="F60" s="90"/>
    </row>
    <row r="61" s="12" customFormat="1" ht="6" customHeight="1">
      <c r="E61" s="44"/>
    </row>
    <row r="62" spans="1:15" ht="12.75" customHeight="1">
      <c r="A62" s="278" t="s">
        <v>200</v>
      </c>
      <c r="B62" s="278"/>
      <c r="C62" s="278"/>
      <c r="D62" s="278"/>
      <c r="E62" s="58" t="s">
        <v>17</v>
      </c>
      <c r="I62" s="12"/>
      <c r="J62" s="12"/>
      <c r="K62" s="12"/>
      <c r="L62" s="12"/>
      <c r="M62" s="12"/>
      <c r="N62" s="12"/>
      <c r="O62" s="12"/>
    </row>
    <row r="63" spans="1:15" ht="12.75" customHeight="1">
      <c r="A63" s="268" t="s">
        <v>28</v>
      </c>
      <c r="B63" s="268"/>
      <c r="C63" s="268"/>
      <c r="D63" s="268"/>
      <c r="E63" s="53">
        <f>(E44-E42-E39)*20/100</f>
        <v>0</v>
      </c>
      <c r="I63" s="12"/>
      <c r="J63" s="12"/>
      <c r="K63" s="12"/>
      <c r="L63" s="12"/>
      <c r="M63" s="12"/>
      <c r="N63" s="12"/>
      <c r="O63" s="12"/>
    </row>
    <row r="64" spans="1:15" ht="12.75" customHeight="1">
      <c r="A64" s="268" t="s">
        <v>25</v>
      </c>
      <c r="B64" s="268"/>
      <c r="C64" s="268"/>
      <c r="D64" s="268"/>
      <c r="E64" s="59"/>
      <c r="I64" s="12"/>
      <c r="J64" s="12"/>
      <c r="K64" s="12"/>
      <c r="L64" s="12"/>
      <c r="M64" s="12"/>
      <c r="N64" s="12"/>
      <c r="O64" s="12"/>
    </row>
    <row r="65" spans="1:15" ht="12.75" customHeight="1">
      <c r="A65" s="267" t="s">
        <v>107</v>
      </c>
      <c r="B65" s="267"/>
      <c r="C65" s="267"/>
      <c r="D65" s="267"/>
      <c r="E65" s="198">
        <f>'4. Contratados'!H10+'4. Contratados'!I10+'4. Contratados'!J10</f>
        <v>0</v>
      </c>
      <c r="F65" s="40"/>
      <c r="I65" s="12"/>
      <c r="J65" s="12"/>
      <c r="K65" s="12"/>
      <c r="L65" s="12"/>
      <c r="M65" s="12"/>
      <c r="N65" s="12"/>
      <c r="O65" s="12"/>
    </row>
    <row r="66" spans="1:15" ht="29.25" customHeight="1">
      <c r="A66" s="275" t="s">
        <v>153</v>
      </c>
      <c r="B66" s="276"/>
      <c r="C66" s="276"/>
      <c r="D66" s="277"/>
      <c r="E66" s="198">
        <f>'4. Contratados'!K10+'4. Contratados'!L10+'4. Contratados'!M10+'4. Contratados'!N10+'4. Contratados'!O10+'4. Contratados'!P10+'4. Contratados'!Q10</f>
        <v>0</v>
      </c>
      <c r="F66" s="40"/>
      <c r="I66" s="12"/>
      <c r="J66" s="12"/>
      <c r="K66" s="12"/>
      <c r="L66" s="12"/>
      <c r="M66" s="12"/>
      <c r="N66" s="12"/>
      <c r="O66" s="12"/>
    </row>
    <row r="67" spans="1:15" ht="29.25" customHeight="1">
      <c r="A67" s="269" t="s">
        <v>151</v>
      </c>
      <c r="B67" s="270"/>
      <c r="C67" s="270"/>
      <c r="D67" s="271"/>
      <c r="E67" s="198">
        <f>'4. Contratados'!R10</f>
        <v>0</v>
      </c>
      <c r="F67" s="40"/>
      <c r="I67" s="12"/>
      <c r="J67" s="12"/>
      <c r="K67" s="12"/>
      <c r="L67" s="12"/>
      <c r="M67" s="12"/>
      <c r="N67" s="12"/>
      <c r="O67" s="12"/>
    </row>
    <row r="68" spans="1:15" ht="12.75" customHeight="1">
      <c r="A68" s="253" t="s">
        <v>16</v>
      </c>
      <c r="B68" s="253"/>
      <c r="C68" s="253"/>
      <c r="D68" s="253"/>
      <c r="E68" s="60">
        <f>SUM(E63:E67)</f>
        <v>0</v>
      </c>
      <c r="I68" s="12"/>
      <c r="J68" s="12"/>
      <c r="K68" s="12"/>
      <c r="L68" s="12"/>
      <c r="M68" s="12"/>
      <c r="N68" s="12"/>
      <c r="O68" s="12"/>
    </row>
    <row r="69" s="12" customFormat="1" ht="6" customHeight="1">
      <c r="E69" s="44"/>
    </row>
    <row r="70" spans="1:5" s="12" customFormat="1" ht="12.75">
      <c r="A70" s="250" t="s">
        <v>133</v>
      </c>
      <c r="B70" s="251"/>
      <c r="C70" s="251"/>
      <c r="D70" s="252"/>
      <c r="E70" s="100" t="s">
        <v>17</v>
      </c>
    </row>
    <row r="71" spans="1:5" ht="24" customHeight="1">
      <c r="A71" s="264" t="s">
        <v>134</v>
      </c>
      <c r="B71" s="265"/>
      <c r="C71" s="265"/>
      <c r="D71" s="266"/>
      <c r="E71" s="116">
        <f>'7. Orçamento Detalhado'!L89</f>
        <v>0</v>
      </c>
    </row>
    <row r="72" spans="1:5" ht="12.75">
      <c r="A72" s="253" t="s">
        <v>16</v>
      </c>
      <c r="B72" s="253"/>
      <c r="C72" s="253"/>
      <c r="D72" s="253"/>
      <c r="E72" s="60">
        <f>SUM(E71)</f>
        <v>0</v>
      </c>
    </row>
    <row r="73" s="12" customFormat="1" ht="6" customHeight="1">
      <c r="E73" s="44"/>
    </row>
    <row r="74" spans="1:5" ht="12.75" customHeight="1">
      <c r="A74" s="250" t="s">
        <v>135</v>
      </c>
      <c r="B74" s="251"/>
      <c r="C74" s="251"/>
      <c r="D74" s="252"/>
      <c r="E74" s="156" t="s">
        <v>17</v>
      </c>
    </row>
    <row r="75" spans="1:10" ht="12.75" customHeight="1">
      <c r="A75" s="257" t="s">
        <v>129</v>
      </c>
      <c r="B75" s="258"/>
      <c r="C75" s="258"/>
      <c r="D75" s="259"/>
      <c r="E75" s="334">
        <f>'7. Orçamento Detalhado'!L105</f>
        <v>0</v>
      </c>
      <c r="J75" s="8"/>
    </row>
    <row r="76" spans="1:10" ht="12.75" customHeight="1">
      <c r="A76" s="260"/>
      <c r="B76" s="261"/>
      <c r="C76" s="261"/>
      <c r="D76" s="262"/>
      <c r="E76" s="335"/>
      <c r="J76" s="8"/>
    </row>
    <row r="77" spans="1:10" ht="12.75" customHeight="1">
      <c r="A77" s="253" t="s">
        <v>16</v>
      </c>
      <c r="B77" s="253"/>
      <c r="C77" s="253"/>
      <c r="D77" s="253"/>
      <c r="E77" s="60">
        <f>SUM(E75:E76)</f>
        <v>0</v>
      </c>
      <c r="J77" s="8"/>
    </row>
    <row r="78" s="12" customFormat="1" ht="6" customHeight="1">
      <c r="E78" s="44"/>
    </row>
    <row r="79" spans="1:10" ht="12.75">
      <c r="A79" s="254" t="s">
        <v>242</v>
      </c>
      <c r="B79" s="255"/>
      <c r="C79" s="255"/>
      <c r="D79" s="256"/>
      <c r="E79" s="223">
        <f>E20+E25+E31+E44+E60+E68+E72+E77</f>
        <v>0</v>
      </c>
      <c r="J79" s="8"/>
    </row>
    <row r="80" spans="1:10" ht="12.75">
      <c r="A80" s="244" t="s">
        <v>29</v>
      </c>
      <c r="B80" s="245"/>
      <c r="C80" s="245"/>
      <c r="D80" s="246"/>
      <c r="E80" s="224"/>
      <c r="J80" s="8"/>
    </row>
    <row r="81" s="12" customFormat="1" ht="6" customHeight="1">
      <c r="E81" s="44"/>
    </row>
    <row r="82" s="12" customFormat="1" ht="6" customHeight="1">
      <c r="E82" s="44"/>
    </row>
    <row r="83" spans="1:10" ht="12.75">
      <c r="A83" s="331" t="s">
        <v>266</v>
      </c>
      <c r="B83" s="332"/>
      <c r="C83" s="332"/>
      <c r="D83" s="333"/>
      <c r="E83" s="199">
        <f>E12-E79</f>
        <v>0</v>
      </c>
      <c r="J83" s="8"/>
    </row>
    <row r="84" spans="1:10" ht="12.75">
      <c r="A84" s="330"/>
      <c r="B84" s="330"/>
      <c r="C84" s="330"/>
      <c r="D84" s="330"/>
      <c r="J84" s="102"/>
    </row>
    <row r="86" spans="1:5" ht="12.75">
      <c r="A86" s="248" t="s">
        <v>37</v>
      </c>
      <c r="B86" s="248"/>
      <c r="C86" s="248"/>
      <c r="D86" s="248"/>
      <c r="E86" s="248"/>
    </row>
    <row r="87" spans="5:7" ht="12.75">
      <c r="E87" s="42"/>
      <c r="F87" s="31"/>
      <c r="G87" s="32"/>
    </row>
    <row r="88" ht="12.75">
      <c r="E88" s="42"/>
    </row>
    <row r="89" ht="12.75">
      <c r="E89" s="42"/>
    </row>
    <row r="90" spans="1:5" ht="13.5" thickBot="1">
      <c r="A90" s="7"/>
      <c r="B90" s="31"/>
      <c r="C90" s="249"/>
      <c r="D90" s="249"/>
      <c r="E90" s="249"/>
    </row>
    <row r="91" spans="1:5" ht="12.75">
      <c r="A91" s="35" t="s">
        <v>118</v>
      </c>
      <c r="B91" s="30"/>
      <c r="C91" s="247" t="s">
        <v>119</v>
      </c>
      <c r="D91" s="247"/>
      <c r="E91" s="247"/>
    </row>
    <row r="92" spans="1:5" ht="12.75">
      <c r="A92" s="34" t="s">
        <v>83</v>
      </c>
      <c r="E92" s="42"/>
    </row>
  </sheetData>
  <sheetProtection formatRows="0" insertRows="0" selectLockedCells="1" selectUnlockedCells="1"/>
  <protectedRanges>
    <protectedRange password="FC3C" sqref="E51:E52 D76 A53:E53 A55:D55 A57:D58" name="Intervalo1"/>
    <protectedRange password="FC3C" sqref="A56:D56" name="Intervalo1_1_1"/>
    <protectedRange password="FC3C" sqref="E59" name="Intervalo1_1_2"/>
    <protectedRange password="FC3C" sqref="E30" name="Intervalo1_3_3"/>
    <protectedRange password="FC3C" sqref="A76:B76" name="Intervalo1_4_5"/>
    <protectedRange password="FC3C" sqref="D71" name="Intervalo1_1"/>
    <protectedRange password="FC3C" sqref="A71:B71" name="Intervalo1_4_5_1"/>
  </protectedRanges>
  <mergeCells count="66">
    <mergeCell ref="A84:D84"/>
    <mergeCell ref="A20:D20"/>
    <mergeCell ref="A83:D83"/>
    <mergeCell ref="E75:E76"/>
    <mergeCell ref="A30:D30"/>
    <mergeCell ref="A72:D72"/>
    <mergeCell ref="A31:D31"/>
    <mergeCell ref="E28:E29"/>
    <mergeCell ref="A68:D68"/>
    <mergeCell ref="A28:D28"/>
    <mergeCell ref="A51:D51"/>
    <mergeCell ref="A64:D64"/>
    <mergeCell ref="A55:D55"/>
    <mergeCell ref="A56:D56"/>
    <mergeCell ref="A49:D49"/>
    <mergeCell ref="A57:D57"/>
    <mergeCell ref="A53:D53"/>
    <mergeCell ref="A59:D59"/>
    <mergeCell ref="A58:D58"/>
    <mergeCell ref="A47:D47"/>
    <mergeCell ref="A44:D44"/>
    <mergeCell ref="A2:E2"/>
    <mergeCell ref="A60:D60"/>
    <mergeCell ref="E33:E34"/>
    <mergeCell ref="A36:D36"/>
    <mergeCell ref="A4:E4"/>
    <mergeCell ref="A48:D48"/>
    <mergeCell ref="A38:D38"/>
    <mergeCell ref="A50:D50"/>
    <mergeCell ref="A6:E6"/>
    <mergeCell ref="A12:D12"/>
    <mergeCell ref="A35:D35"/>
    <mergeCell ref="A16:E16"/>
    <mergeCell ref="A39:D39"/>
    <mergeCell ref="A40:D40"/>
    <mergeCell ref="A14:E14"/>
    <mergeCell ref="A34:D34"/>
    <mergeCell ref="A24:D24"/>
    <mergeCell ref="A29:D29"/>
    <mergeCell ref="A46:D46"/>
    <mergeCell ref="A19:D19"/>
    <mergeCell ref="A37:D37"/>
    <mergeCell ref="A33:D33"/>
    <mergeCell ref="A25:D25"/>
    <mergeCell ref="A42:D42"/>
    <mergeCell ref="A43:D43"/>
    <mergeCell ref="A70:D70"/>
    <mergeCell ref="A71:D71"/>
    <mergeCell ref="A65:D65"/>
    <mergeCell ref="A63:D63"/>
    <mergeCell ref="A67:D67"/>
    <mergeCell ref="A23:D23"/>
    <mergeCell ref="A66:D66"/>
    <mergeCell ref="A52:D52"/>
    <mergeCell ref="A62:D62"/>
    <mergeCell ref="A54:D54"/>
    <mergeCell ref="A5:E5"/>
    <mergeCell ref="A80:D80"/>
    <mergeCell ref="C91:E91"/>
    <mergeCell ref="A86:E86"/>
    <mergeCell ref="C90:E90"/>
    <mergeCell ref="A74:D74"/>
    <mergeCell ref="A77:D77"/>
    <mergeCell ref="A79:D79"/>
    <mergeCell ref="A75:D76"/>
    <mergeCell ref="A41:D41"/>
  </mergeCells>
  <dataValidations count="6">
    <dataValidation type="custom" showInputMessage="1" showErrorMessage="1" errorTitle="Atenção!" error="Esta Célula não poderá ser alterada!&#10;Entre em contato com seu administrador!" sqref="E22 E64 E74 A31:D31 A63:D64 E62 A60:D60 E28:E29 A72:D73 A20:D20 A35:A36 A12:D13 E33:E34 A25:D25 A39:D39 E46 E50 A50:D52 B34:D36 A8:A10 A80:D82 A6:E7 A77:D78 B18:E18 A68:D69 A41:A44 B41:D42 B44:D44">
      <formula1>"Texto"</formula1>
    </dataValidation>
    <dataValidation type="whole" allowBlank="1" showInputMessage="1" showErrorMessage="1" error="Esta Célula não poderá ser alterada!&#10;Entre em contato com seu administrador!" sqref="E83">
      <formula1>0</formula1>
      <formula2>0</formula2>
    </dataValidation>
    <dataValidation type="whole" allowBlank="1" showInputMessage="1" showErrorMessage="1" errorTitle="Atenção!" error="Esta Célula não poderá ser alterada!&#10;Entre em contato com seu administrador!" sqref="E35:E37 E12:E13 E39:E42">
      <formula1>40000000</formula1>
      <formula2>40000000</formula2>
    </dataValidation>
    <dataValidation type="whole" allowBlank="1" showInputMessage="1" showErrorMessage="1" error="Esta Célula só poderá ter valores numéricos!" sqref="E51:E52">
      <formula1>0</formula1>
      <formula2>30000</formula2>
    </dataValidation>
    <dataValidation allowBlank="1" showInputMessage="1" showErrorMessage="1" errorTitle="Atenção!" error="Esta Célula não poderá ser alterada!&#10;Entre em contato com seu administrador!" sqref="A49:D49"/>
    <dataValidation type="whole" allowBlank="1" showInputMessage="1" showErrorMessage="1" error="Esta Célula só poderá ter valores entre 0 e 1000." sqref="B8 C8:C11">
      <formula1>0</formula1>
      <formula2>1000</formula2>
    </dataValidation>
  </dataValidations>
  <printOptions/>
  <pageMargins left="0.787401575" right="0.787401575" top="0.48" bottom="0.984251969" header="0.492125985" footer="0.492125985"/>
  <pageSetup orientation="portrait" paperSize="9" scale="84" r:id="rId1"/>
  <rowBreaks count="1" manualBreakCount="1">
    <brk id="60" max="4" man="1"/>
  </rowBreaks>
  <ignoredErrors>
    <ignoredError sqref="E51:E5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L2" sqref="L2"/>
    </sheetView>
  </sheetViews>
  <sheetFormatPr defaultColWidth="9.140625" defaultRowHeight="12.75"/>
  <cols>
    <col min="1" max="1" width="4.00390625" style="2" bestFit="1" customWidth="1"/>
    <col min="2" max="2" width="33.28125" style="2" customWidth="1"/>
    <col min="3" max="3" width="14.28125" style="2" customWidth="1"/>
    <col min="4" max="4" width="11.57421875" style="2" customWidth="1"/>
    <col min="5" max="5" width="11.421875" style="2" bestFit="1" customWidth="1"/>
    <col min="6" max="6" width="8.57421875" style="2" customWidth="1"/>
    <col min="7" max="7" width="11.28125" style="2" bestFit="1" customWidth="1"/>
    <col min="8" max="8" width="7.7109375" style="2" customWidth="1"/>
    <col min="9" max="9" width="20.140625" style="8" bestFit="1" customWidth="1"/>
    <col min="10" max="16384" width="9.140625" style="2" customWidth="1"/>
  </cols>
  <sheetData>
    <row r="1" spans="1:9" ht="12.75">
      <c r="A1" s="337" t="s">
        <v>0</v>
      </c>
      <c r="B1" s="337"/>
      <c r="C1" s="337"/>
      <c r="D1" s="337"/>
      <c r="E1" s="337"/>
      <c r="F1" s="337"/>
      <c r="G1" s="337"/>
      <c r="H1" s="337"/>
      <c r="I1" s="337"/>
    </row>
    <row r="2" spans="1:9" ht="12.75">
      <c r="A2" s="339" t="s">
        <v>1</v>
      </c>
      <c r="B2" s="339"/>
      <c r="C2" s="341" t="s">
        <v>120</v>
      </c>
      <c r="D2" s="340" t="s">
        <v>6</v>
      </c>
      <c r="E2" s="340"/>
      <c r="F2" s="340"/>
      <c r="G2" s="340" t="s">
        <v>7</v>
      </c>
      <c r="H2" s="340"/>
      <c r="I2" s="340"/>
    </row>
    <row r="3" spans="1:9" ht="51">
      <c r="A3" s="339"/>
      <c r="B3" s="339"/>
      <c r="C3" s="342"/>
      <c r="D3" s="237" t="s">
        <v>264</v>
      </c>
      <c r="E3" s="237" t="s">
        <v>265</v>
      </c>
      <c r="F3" s="157" t="s">
        <v>5</v>
      </c>
      <c r="G3" s="157" t="s">
        <v>3</v>
      </c>
      <c r="H3" s="157" t="s">
        <v>2</v>
      </c>
      <c r="I3" s="63" t="s">
        <v>4</v>
      </c>
    </row>
    <row r="4" spans="1:9" ht="12.75" customHeight="1">
      <c r="A4" s="29">
        <v>1</v>
      </c>
      <c r="B4" s="177"/>
      <c r="C4" s="24"/>
      <c r="D4" s="178"/>
      <c r="E4" s="179"/>
      <c r="F4" s="24"/>
      <c r="G4" s="21"/>
      <c r="H4" s="6"/>
      <c r="I4" s="64">
        <f aca="true" t="shared" si="0" ref="I4:I17">H4*G4</f>
        <v>0</v>
      </c>
    </row>
    <row r="5" spans="1:9" ht="12.75">
      <c r="A5" s="29">
        <v>2</v>
      </c>
      <c r="B5" s="177"/>
      <c r="C5" s="24"/>
      <c r="D5" s="178"/>
      <c r="E5" s="179"/>
      <c r="F5" s="24"/>
      <c r="G5" s="21"/>
      <c r="H5" s="6"/>
      <c r="I5" s="64">
        <f t="shared" si="0"/>
        <v>0</v>
      </c>
    </row>
    <row r="6" spans="1:9" ht="12.75">
      <c r="A6" s="29">
        <v>3</v>
      </c>
      <c r="B6" s="177"/>
      <c r="C6" s="24"/>
      <c r="D6" s="178"/>
      <c r="E6" s="179"/>
      <c r="F6" s="24"/>
      <c r="G6" s="21"/>
      <c r="H6" s="6"/>
      <c r="I6" s="64">
        <f t="shared" si="0"/>
        <v>0</v>
      </c>
    </row>
    <row r="7" spans="1:9" ht="12.75">
      <c r="A7" s="29">
        <v>4</v>
      </c>
      <c r="B7" s="177"/>
      <c r="C7" s="24"/>
      <c r="D7" s="178"/>
      <c r="E7" s="33"/>
      <c r="F7" s="24"/>
      <c r="G7" s="21"/>
      <c r="H7" s="6"/>
      <c r="I7" s="64">
        <f t="shared" si="0"/>
        <v>0</v>
      </c>
    </row>
    <row r="8" spans="1:9" ht="12.75">
      <c r="A8" s="29">
        <v>5</v>
      </c>
      <c r="B8" s="177"/>
      <c r="C8" s="24"/>
      <c r="D8" s="178"/>
      <c r="E8" s="179"/>
      <c r="F8" s="24"/>
      <c r="G8" s="21"/>
      <c r="H8" s="6"/>
      <c r="I8" s="64">
        <f t="shared" si="0"/>
        <v>0</v>
      </c>
    </row>
    <row r="9" spans="1:9" ht="12.75">
      <c r="A9" s="29">
        <v>6</v>
      </c>
      <c r="B9" s="177"/>
      <c r="C9" s="24"/>
      <c r="D9" s="178"/>
      <c r="E9" s="33"/>
      <c r="F9" s="24"/>
      <c r="G9" s="21"/>
      <c r="H9" s="6"/>
      <c r="I9" s="64">
        <f t="shared" si="0"/>
        <v>0</v>
      </c>
    </row>
    <row r="10" spans="1:9" ht="12.75">
      <c r="A10" s="29">
        <v>7</v>
      </c>
      <c r="B10" s="177"/>
      <c r="C10" s="24"/>
      <c r="D10" s="178"/>
      <c r="E10" s="179"/>
      <c r="F10" s="24"/>
      <c r="G10" s="21"/>
      <c r="H10" s="6"/>
      <c r="I10" s="64">
        <f t="shared" si="0"/>
        <v>0</v>
      </c>
    </row>
    <row r="11" spans="1:9" ht="12.75">
      <c r="A11" s="29">
        <v>8</v>
      </c>
      <c r="B11" s="177"/>
      <c r="C11" s="24"/>
      <c r="D11" s="178"/>
      <c r="E11" s="179"/>
      <c r="F11" s="24"/>
      <c r="G11" s="21"/>
      <c r="H11" s="6"/>
      <c r="I11" s="64">
        <f t="shared" si="0"/>
        <v>0</v>
      </c>
    </row>
    <row r="12" spans="1:9" ht="12.75">
      <c r="A12" s="29">
        <v>9</v>
      </c>
      <c r="B12" s="177"/>
      <c r="C12" s="24"/>
      <c r="D12" s="178"/>
      <c r="E12" s="179"/>
      <c r="F12" s="24"/>
      <c r="G12" s="21"/>
      <c r="H12" s="6"/>
      <c r="I12" s="64">
        <f t="shared" si="0"/>
        <v>0</v>
      </c>
    </row>
    <row r="13" spans="1:9" ht="12.75">
      <c r="A13" s="29">
        <v>10</v>
      </c>
      <c r="B13" s="177"/>
      <c r="C13" s="24"/>
      <c r="D13" s="178"/>
      <c r="E13" s="179"/>
      <c r="F13" s="24"/>
      <c r="G13" s="21"/>
      <c r="H13" s="6"/>
      <c r="I13" s="64">
        <f t="shared" si="0"/>
        <v>0</v>
      </c>
    </row>
    <row r="14" spans="1:9" ht="12.75">
      <c r="A14" s="29">
        <v>11</v>
      </c>
      <c r="B14" s="177"/>
      <c r="C14" s="24"/>
      <c r="D14" s="180"/>
      <c r="E14" s="179"/>
      <c r="F14" s="24"/>
      <c r="G14" s="121"/>
      <c r="H14" s="6"/>
      <c r="I14" s="64">
        <f t="shared" si="0"/>
        <v>0</v>
      </c>
    </row>
    <row r="15" spans="1:9" ht="12.75">
      <c r="A15" s="29">
        <v>12</v>
      </c>
      <c r="B15" s="177"/>
      <c r="C15" s="24"/>
      <c r="D15" s="178"/>
      <c r="E15" s="179"/>
      <c r="F15" s="24"/>
      <c r="G15" s="21"/>
      <c r="H15" s="6"/>
      <c r="I15" s="64">
        <f t="shared" si="0"/>
        <v>0</v>
      </c>
    </row>
    <row r="16" spans="1:9" ht="12.75">
      <c r="A16" s="29">
        <v>13</v>
      </c>
      <c r="B16" s="177"/>
      <c r="C16" s="36"/>
      <c r="D16" s="178"/>
      <c r="E16" s="179"/>
      <c r="F16" s="24"/>
      <c r="G16" s="21"/>
      <c r="H16" s="6"/>
      <c r="I16" s="64">
        <f t="shared" si="0"/>
        <v>0</v>
      </c>
    </row>
    <row r="17" spans="1:9" ht="12.75" customHeight="1">
      <c r="A17" s="29">
        <v>14</v>
      </c>
      <c r="B17" s="177"/>
      <c r="C17" s="36"/>
      <c r="D17" s="178"/>
      <c r="E17" s="179"/>
      <c r="F17" s="24"/>
      <c r="G17" s="21"/>
      <c r="H17" s="6"/>
      <c r="I17" s="64">
        <f t="shared" si="0"/>
        <v>0</v>
      </c>
    </row>
    <row r="18" spans="1:9" ht="12.75" customHeight="1">
      <c r="A18" s="29">
        <v>15</v>
      </c>
      <c r="B18" s="177"/>
      <c r="C18" s="36"/>
      <c r="D18" s="178"/>
      <c r="E18" s="179"/>
      <c r="F18" s="24"/>
      <c r="G18" s="21"/>
      <c r="H18" s="6"/>
      <c r="I18" s="64">
        <f>H18*G18</f>
        <v>0</v>
      </c>
    </row>
    <row r="19" spans="1:9" ht="12.75" customHeight="1">
      <c r="A19" s="29">
        <v>16</v>
      </c>
      <c r="B19" s="177"/>
      <c r="C19" s="36"/>
      <c r="D19" s="178"/>
      <c r="E19" s="179"/>
      <c r="F19" s="24"/>
      <c r="G19" s="21"/>
      <c r="H19" s="6"/>
      <c r="I19" s="64">
        <f aca="true" t="shared" si="1" ref="I19:I28">H19*G19</f>
        <v>0</v>
      </c>
    </row>
    <row r="20" spans="1:9" ht="12.75" customHeight="1">
      <c r="A20" s="29">
        <v>17</v>
      </c>
      <c r="B20" s="177"/>
      <c r="C20" s="36"/>
      <c r="D20" s="178"/>
      <c r="E20" s="179"/>
      <c r="F20" s="24"/>
      <c r="G20" s="21"/>
      <c r="H20" s="6"/>
      <c r="I20" s="64">
        <f t="shared" si="1"/>
        <v>0</v>
      </c>
    </row>
    <row r="21" spans="1:9" ht="12.75" customHeight="1">
      <c r="A21" s="29">
        <v>18</v>
      </c>
      <c r="B21" s="177"/>
      <c r="C21" s="36"/>
      <c r="D21" s="178"/>
      <c r="E21" s="179"/>
      <c r="F21" s="24"/>
      <c r="G21" s="21"/>
      <c r="H21" s="6"/>
      <c r="I21" s="64">
        <f t="shared" si="1"/>
        <v>0</v>
      </c>
    </row>
    <row r="22" spans="1:9" ht="12.75" customHeight="1">
      <c r="A22" s="29">
        <v>19</v>
      </c>
      <c r="B22" s="177"/>
      <c r="C22" s="36"/>
      <c r="D22" s="178"/>
      <c r="E22" s="179"/>
      <c r="F22" s="24"/>
      <c r="G22" s="21"/>
      <c r="H22" s="6"/>
      <c r="I22" s="64">
        <f t="shared" si="1"/>
        <v>0</v>
      </c>
    </row>
    <row r="23" spans="1:9" ht="12.75" customHeight="1">
      <c r="A23" s="29">
        <v>20</v>
      </c>
      <c r="B23" s="177"/>
      <c r="C23" s="36"/>
      <c r="D23" s="178"/>
      <c r="E23" s="179"/>
      <c r="F23" s="24"/>
      <c r="G23" s="21"/>
      <c r="H23" s="6"/>
      <c r="I23" s="64">
        <f t="shared" si="1"/>
        <v>0</v>
      </c>
    </row>
    <row r="24" spans="1:9" ht="12.75" customHeight="1">
      <c r="A24" s="29">
        <v>21</v>
      </c>
      <c r="B24" s="177"/>
      <c r="C24" s="36"/>
      <c r="D24" s="178"/>
      <c r="E24" s="179"/>
      <c r="F24" s="24"/>
      <c r="G24" s="21"/>
      <c r="H24" s="6"/>
      <c r="I24" s="64">
        <f t="shared" si="1"/>
        <v>0</v>
      </c>
    </row>
    <row r="25" spans="1:9" ht="12.75" customHeight="1">
      <c r="A25" s="29">
        <v>22</v>
      </c>
      <c r="B25" s="177"/>
      <c r="C25" s="36"/>
      <c r="D25" s="178"/>
      <c r="E25" s="179"/>
      <c r="F25" s="24"/>
      <c r="G25" s="21"/>
      <c r="H25" s="6"/>
      <c r="I25" s="64">
        <f t="shared" si="1"/>
        <v>0</v>
      </c>
    </row>
    <row r="26" spans="1:9" ht="12.75" customHeight="1">
      <c r="A26" s="29">
        <v>23</v>
      </c>
      <c r="B26" s="177"/>
      <c r="C26" s="36"/>
      <c r="D26" s="178"/>
      <c r="E26" s="179"/>
      <c r="F26" s="24"/>
      <c r="G26" s="21"/>
      <c r="H26" s="6"/>
      <c r="I26" s="64">
        <f t="shared" si="1"/>
        <v>0</v>
      </c>
    </row>
    <row r="27" spans="1:9" ht="12.75" customHeight="1">
      <c r="A27" s="29">
        <v>24</v>
      </c>
      <c r="B27" s="177"/>
      <c r="C27" s="36"/>
      <c r="D27" s="178"/>
      <c r="E27" s="179"/>
      <c r="F27" s="24"/>
      <c r="G27" s="21"/>
      <c r="H27" s="6"/>
      <c r="I27" s="64">
        <f t="shared" si="1"/>
        <v>0</v>
      </c>
    </row>
    <row r="28" spans="1:9" ht="12.75" customHeight="1">
      <c r="A28" s="29">
        <v>25</v>
      </c>
      <c r="B28" s="177"/>
      <c r="C28" s="36"/>
      <c r="D28" s="178"/>
      <c r="E28" s="179"/>
      <c r="F28" s="24"/>
      <c r="G28" s="21"/>
      <c r="H28" s="6"/>
      <c r="I28" s="64">
        <f t="shared" si="1"/>
        <v>0</v>
      </c>
    </row>
    <row r="29" spans="1:9" ht="12.75">
      <c r="A29" s="338" t="s">
        <v>8</v>
      </c>
      <c r="B29" s="338"/>
      <c r="C29" s="338"/>
      <c r="D29" s="338"/>
      <c r="E29" s="338"/>
      <c r="F29" s="338"/>
      <c r="G29" s="338"/>
      <c r="H29" s="66">
        <f>SUM(H4:H28)</f>
        <v>0</v>
      </c>
      <c r="I29" s="65">
        <f>SUM(I4:I28)</f>
        <v>0</v>
      </c>
    </row>
    <row r="30" spans="2:9" ht="12.75">
      <c r="B30" s="336" t="s">
        <v>258</v>
      </c>
      <c r="C30" s="336"/>
      <c r="D30" s="336"/>
      <c r="E30" s="336"/>
      <c r="F30" s="336"/>
      <c r="G30" s="336"/>
      <c r="H30" s="336"/>
      <c r="I30" s="336"/>
    </row>
    <row r="31" spans="2:5" ht="12.75">
      <c r="B31" s="46" t="s">
        <v>121</v>
      </c>
      <c r="C31" s="46"/>
      <c r="D31" s="46"/>
      <c r="E31" s="46"/>
    </row>
    <row r="32" ht="12.75">
      <c r="B32" s="181"/>
    </row>
    <row r="33" ht="12.75">
      <c r="B33" s="181"/>
    </row>
  </sheetData>
  <sheetProtection formatRows="0" insertRows="0" selectLockedCells="1"/>
  <protectedRanges>
    <protectedRange password="FC3C" sqref="B13:B28" name="Intervalo1_1_1"/>
    <protectedRange password="FC3C" sqref="B4:B12" name="Intervalo1_1_1_1"/>
  </protectedRanges>
  <mergeCells count="7">
    <mergeCell ref="B30:I30"/>
    <mergeCell ref="A1:I1"/>
    <mergeCell ref="A29:G29"/>
    <mergeCell ref="A2:B3"/>
    <mergeCell ref="D2:F2"/>
    <mergeCell ref="G2:I2"/>
    <mergeCell ref="C2:C3"/>
  </mergeCells>
  <dataValidations count="2">
    <dataValidation type="custom" allowBlank="1" showInputMessage="1" showErrorMessage="1" errorTitle="Atenção!" error="Esta Célula não poderá ser alterada!&#10;Emtre em contato com seu administrador!" sqref="A29 A1:A2 F2:I3 D2:E2">
      <formula1>"Texto"</formula1>
    </dataValidation>
    <dataValidation type="whole" allowBlank="1" showInputMessage="1" showErrorMessage="1" error="Esta Célula não poderá ser alterada!&#10;Entre em contato com seu administrador!" sqref="I4:I28">
      <formula1>40000000</formula1>
      <formula2>40000000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31.57421875" style="2" customWidth="1"/>
    <col min="2" max="2" width="12.00390625" style="2" customWidth="1"/>
    <col min="3" max="3" width="14.421875" style="2" customWidth="1"/>
    <col min="4" max="4" width="12.140625" style="2" customWidth="1"/>
    <col min="5" max="5" width="10.140625" style="2" customWidth="1"/>
    <col min="6" max="6" width="11.28125" style="2" customWidth="1"/>
    <col min="7" max="7" width="12.7109375" style="2" bestFit="1" customWidth="1"/>
    <col min="8" max="8" width="13.7109375" style="2" customWidth="1"/>
    <col min="9" max="9" width="11.7109375" style="2" customWidth="1"/>
    <col min="10" max="16384" width="9.140625" style="2" customWidth="1"/>
  </cols>
  <sheetData>
    <row r="1" spans="1:8" ht="12.75">
      <c r="A1" s="358" t="s">
        <v>225</v>
      </c>
      <c r="B1" s="359"/>
      <c r="C1" s="359"/>
      <c r="D1" s="360"/>
      <c r="E1" s="360"/>
      <c r="F1" s="360"/>
      <c r="G1" s="360"/>
      <c r="H1" s="361"/>
    </row>
    <row r="2" spans="1:9" ht="12.75" customHeight="1">
      <c r="A2" s="370" t="s">
        <v>47</v>
      </c>
      <c r="B2" s="67" t="s">
        <v>82</v>
      </c>
      <c r="C2" s="68" t="s">
        <v>68</v>
      </c>
      <c r="D2" s="374" t="s">
        <v>49</v>
      </c>
      <c r="E2" s="339"/>
      <c r="F2" s="366" t="s">
        <v>30</v>
      </c>
      <c r="G2" s="366"/>
      <c r="H2" s="367"/>
      <c r="I2" s="3"/>
    </row>
    <row r="3" spans="1:9" ht="25.5">
      <c r="A3" s="370"/>
      <c r="B3" s="69" t="s">
        <v>81</v>
      </c>
      <c r="C3" s="70" t="s">
        <v>67</v>
      </c>
      <c r="D3" s="374"/>
      <c r="E3" s="339"/>
      <c r="F3" s="157" t="s">
        <v>31</v>
      </c>
      <c r="G3" s="157" t="s">
        <v>46</v>
      </c>
      <c r="H3" s="158" t="s">
        <v>32</v>
      </c>
      <c r="I3" s="3"/>
    </row>
    <row r="4" spans="1:8" ht="12.75" customHeight="1">
      <c r="A4" s="103"/>
      <c r="B4" s="24"/>
      <c r="C4" s="22"/>
      <c r="D4" s="368" t="s">
        <v>33</v>
      </c>
      <c r="E4" s="368"/>
      <c r="F4" s="26"/>
      <c r="G4" s="1"/>
      <c r="H4" s="104">
        <f>G4*F4</f>
        <v>0</v>
      </c>
    </row>
    <row r="5" spans="1:8" ht="12.75">
      <c r="A5" s="105"/>
      <c r="B5" s="22"/>
      <c r="C5" s="22"/>
      <c r="D5" s="368" t="s">
        <v>34</v>
      </c>
      <c r="E5" s="368"/>
      <c r="F5" s="26"/>
      <c r="G5" s="1"/>
      <c r="H5" s="104">
        <f>G5*F5</f>
        <v>0</v>
      </c>
    </row>
    <row r="6" spans="1:8" ht="12.75">
      <c r="A6" s="106"/>
      <c r="B6" s="22"/>
      <c r="C6" s="22"/>
      <c r="D6" s="369" t="s">
        <v>44</v>
      </c>
      <c r="E6" s="369"/>
      <c r="F6" s="26"/>
      <c r="G6" s="1"/>
      <c r="H6" s="104">
        <f>G6*F6</f>
        <v>0</v>
      </c>
    </row>
    <row r="7" spans="1:8" ht="12.75">
      <c r="A7" s="106"/>
      <c r="B7" s="22"/>
      <c r="C7" s="22"/>
      <c r="D7" s="368" t="s">
        <v>256</v>
      </c>
      <c r="E7" s="368"/>
      <c r="F7" s="26"/>
      <c r="G7" s="1"/>
      <c r="H7" s="104">
        <f>G7*F7</f>
        <v>0</v>
      </c>
    </row>
    <row r="8" spans="1:8" ht="12.75">
      <c r="A8" s="106" t="s">
        <v>154</v>
      </c>
      <c r="B8" s="22"/>
      <c r="C8" s="22"/>
      <c r="D8" s="368" t="s">
        <v>255</v>
      </c>
      <c r="E8" s="368"/>
      <c r="F8" s="26"/>
      <c r="G8" s="1"/>
      <c r="H8" s="107">
        <f>F8*G8</f>
        <v>0</v>
      </c>
    </row>
    <row r="9" spans="1:8" ht="12.75">
      <c r="A9" s="378" t="s">
        <v>38</v>
      </c>
      <c r="B9" s="379"/>
      <c r="C9" s="379"/>
      <c r="D9" s="379"/>
      <c r="E9" s="379"/>
      <c r="F9" s="379"/>
      <c r="G9" s="379"/>
      <c r="H9" s="108">
        <f>SUM(H4:H8)</f>
        <v>0</v>
      </c>
    </row>
    <row r="10" spans="1:9" ht="12.75">
      <c r="A10" s="336" t="s">
        <v>258</v>
      </c>
      <c r="B10" s="336"/>
      <c r="C10" s="336"/>
      <c r="D10" s="336"/>
      <c r="E10" s="336"/>
      <c r="F10" s="336"/>
      <c r="G10" s="336"/>
      <c r="H10" s="343"/>
      <c r="I10" s="3"/>
    </row>
    <row r="11" spans="1:9" ht="12.75">
      <c r="A11" s="150"/>
      <c r="B11" s="151"/>
      <c r="C11" s="151"/>
      <c r="D11" s="151"/>
      <c r="E11" s="151"/>
      <c r="F11" s="151"/>
      <c r="G11" s="109"/>
      <c r="H11" s="110"/>
      <c r="I11" s="3"/>
    </row>
    <row r="12" spans="1:9" ht="12.75" customHeight="1">
      <c r="A12" s="344" t="s">
        <v>254</v>
      </c>
      <c r="B12" s="345"/>
      <c r="C12" s="345"/>
      <c r="D12" s="345"/>
      <c r="E12" s="345"/>
      <c r="F12" s="345"/>
      <c r="G12" s="345"/>
      <c r="H12" s="346"/>
      <c r="I12" s="3"/>
    </row>
    <row r="13" spans="1:9" ht="12.75">
      <c r="A13" s="371"/>
      <c r="B13" s="372"/>
      <c r="C13" s="372"/>
      <c r="D13" s="372"/>
      <c r="E13" s="372"/>
      <c r="F13" s="372"/>
      <c r="G13" s="372"/>
      <c r="H13" s="373"/>
      <c r="I13" s="3"/>
    </row>
    <row r="14" spans="1:9" ht="12.75">
      <c r="A14" s="347"/>
      <c r="B14" s="348"/>
      <c r="C14" s="348"/>
      <c r="D14" s="348"/>
      <c r="E14" s="348"/>
      <c r="F14" s="348"/>
      <c r="G14" s="348"/>
      <c r="H14" s="349"/>
      <c r="I14" s="3"/>
    </row>
    <row r="15" spans="1:9" ht="12.75">
      <c r="A15" s="151"/>
      <c r="B15" s="151"/>
      <c r="C15" s="151"/>
      <c r="D15" s="151"/>
      <c r="E15" s="151"/>
      <c r="F15" s="151"/>
      <c r="G15" s="109"/>
      <c r="H15" s="109"/>
      <c r="I15" s="3"/>
    </row>
    <row r="16" spans="1:9" ht="12.75">
      <c r="A16" s="381" t="s">
        <v>262</v>
      </c>
      <c r="B16" s="382"/>
      <c r="C16" s="382"/>
      <c r="D16" s="382"/>
      <c r="E16" s="382"/>
      <c r="F16" s="382"/>
      <c r="G16" s="382"/>
      <c r="H16" s="383"/>
      <c r="I16" s="3"/>
    </row>
    <row r="17" spans="1:9" ht="12.75">
      <c r="A17" s="384"/>
      <c r="B17" s="385"/>
      <c r="C17" s="385"/>
      <c r="D17" s="385"/>
      <c r="E17" s="385"/>
      <c r="F17" s="385"/>
      <c r="G17" s="385"/>
      <c r="H17" s="386"/>
      <c r="I17" s="3"/>
    </row>
    <row r="18" spans="1:9" ht="12.75">
      <c r="A18" s="163"/>
      <c r="B18" s="163"/>
      <c r="C18" s="164"/>
      <c r="D18" s="163"/>
      <c r="E18" s="163"/>
      <c r="F18" s="163"/>
      <c r="G18" s="163"/>
      <c r="H18" s="163"/>
      <c r="I18" s="3"/>
    </row>
    <row r="19" spans="1:9" ht="12.75">
      <c r="A19" s="362" t="s">
        <v>62</v>
      </c>
      <c r="B19" s="363"/>
      <c r="C19" s="364"/>
      <c r="D19" s="363"/>
      <c r="E19" s="363"/>
      <c r="F19" s="363"/>
      <c r="G19" s="363"/>
      <c r="H19" s="365"/>
      <c r="I19" s="9"/>
    </row>
    <row r="20" spans="1:8" ht="12.75" customHeight="1">
      <c r="A20" s="375" t="s">
        <v>47</v>
      </c>
      <c r="B20" s="376"/>
      <c r="C20" s="68" t="s">
        <v>68</v>
      </c>
      <c r="D20" s="377" t="s">
        <v>30</v>
      </c>
      <c r="E20" s="366"/>
      <c r="F20" s="366"/>
      <c r="G20" s="366"/>
      <c r="H20" s="380" t="s">
        <v>48</v>
      </c>
    </row>
    <row r="21" spans="1:8" ht="25.5">
      <c r="A21" s="375"/>
      <c r="B21" s="376"/>
      <c r="C21" s="70" t="s">
        <v>67</v>
      </c>
      <c r="D21" s="159" t="s">
        <v>31</v>
      </c>
      <c r="E21" s="157" t="s">
        <v>45</v>
      </c>
      <c r="F21" s="157" t="s">
        <v>46</v>
      </c>
      <c r="G21" s="157" t="s">
        <v>32</v>
      </c>
      <c r="H21" s="380"/>
    </row>
    <row r="22" spans="1:8" ht="12.75">
      <c r="A22" s="356"/>
      <c r="B22" s="357"/>
      <c r="C22" s="22"/>
      <c r="D22" s="4"/>
      <c r="E22" s="4"/>
      <c r="F22" s="1"/>
      <c r="G22" s="219">
        <f>(D22+E22)*F22</f>
        <v>0</v>
      </c>
      <c r="H22" s="220">
        <f>IF(D22&gt;0,IF(F22&lt;=12,IF(F22=0,0,50),50*2),0)</f>
        <v>0</v>
      </c>
    </row>
    <row r="23" spans="1:8" ht="12.75">
      <c r="A23" s="356"/>
      <c r="B23" s="357"/>
      <c r="C23" s="22"/>
      <c r="D23" s="4"/>
      <c r="E23" s="4"/>
      <c r="F23" s="1"/>
      <c r="G23" s="219">
        <f>(D23+E23)*F23</f>
        <v>0</v>
      </c>
      <c r="H23" s="220">
        <f>IF(D23&gt;0,IF(F23&lt;=12,IF(F23=0,0,50),50*2),0)</f>
        <v>0</v>
      </c>
    </row>
    <row r="24" spans="1:8" ht="12.75">
      <c r="A24" s="378" t="s">
        <v>16</v>
      </c>
      <c r="B24" s="379"/>
      <c r="C24" s="379"/>
      <c r="D24" s="379"/>
      <c r="E24" s="379"/>
      <c r="F24" s="379"/>
      <c r="G24" s="221">
        <f>SUM(G22:G23)</f>
        <v>0</v>
      </c>
      <c r="H24" s="222">
        <f>SUM(H22:H23)</f>
        <v>0</v>
      </c>
    </row>
    <row r="25" spans="1:8" ht="12.75">
      <c r="A25" s="336" t="s">
        <v>258</v>
      </c>
      <c r="B25" s="336"/>
      <c r="C25" s="336"/>
      <c r="D25" s="336"/>
      <c r="E25" s="336"/>
      <c r="F25" s="336"/>
      <c r="G25" s="336"/>
      <c r="H25" s="343"/>
    </row>
    <row r="26" spans="1:8" ht="12.75">
      <c r="A26" s="111"/>
      <c r="B26" s="32"/>
      <c r="C26" s="32"/>
      <c r="D26" s="32"/>
      <c r="E26" s="32"/>
      <c r="F26" s="32"/>
      <c r="G26" s="32"/>
      <c r="H26" s="112"/>
    </row>
    <row r="27" spans="1:8" ht="12.75">
      <c r="A27" s="362" t="s">
        <v>63</v>
      </c>
      <c r="B27" s="363"/>
      <c r="C27" s="363"/>
      <c r="D27" s="363"/>
      <c r="E27" s="363"/>
      <c r="F27" s="363"/>
      <c r="G27" s="363"/>
      <c r="H27" s="365"/>
    </row>
    <row r="28" spans="1:9" ht="12.75">
      <c r="A28" s="387" t="s">
        <v>47</v>
      </c>
      <c r="B28" s="388"/>
      <c r="C28" s="388"/>
      <c r="D28" s="339" t="s">
        <v>49</v>
      </c>
      <c r="E28" s="339"/>
      <c r="F28" s="366" t="s">
        <v>30</v>
      </c>
      <c r="G28" s="366"/>
      <c r="H28" s="367"/>
      <c r="I28" s="3"/>
    </row>
    <row r="29" spans="1:9" ht="28.5" customHeight="1">
      <c r="A29" s="387"/>
      <c r="B29" s="388"/>
      <c r="C29" s="388"/>
      <c r="D29" s="339"/>
      <c r="E29" s="339"/>
      <c r="F29" s="157" t="s">
        <v>57</v>
      </c>
      <c r="G29" s="157" t="s">
        <v>56</v>
      </c>
      <c r="H29" s="158" t="s">
        <v>32</v>
      </c>
      <c r="I29" s="3"/>
    </row>
    <row r="30" spans="1:8" ht="12.75">
      <c r="A30" s="350"/>
      <c r="B30" s="351"/>
      <c r="C30" s="352"/>
      <c r="D30" s="369" t="s">
        <v>35</v>
      </c>
      <c r="E30" s="369"/>
      <c r="F30" s="25"/>
      <c r="G30" s="6"/>
      <c r="H30" s="104">
        <f>G30*F30</f>
        <v>0</v>
      </c>
    </row>
    <row r="31" spans="1:8" ht="12.75">
      <c r="A31" s="350"/>
      <c r="B31" s="351"/>
      <c r="C31" s="352"/>
      <c r="D31" s="369" t="s">
        <v>35</v>
      </c>
      <c r="E31" s="369"/>
      <c r="F31" s="25"/>
      <c r="G31" s="6"/>
      <c r="H31" s="104">
        <f aca="true" t="shared" si="0" ref="H31:H44">G31*F31</f>
        <v>0</v>
      </c>
    </row>
    <row r="32" spans="1:8" ht="12.75">
      <c r="A32" s="350"/>
      <c r="B32" s="351"/>
      <c r="C32" s="352"/>
      <c r="D32" s="369" t="s">
        <v>35</v>
      </c>
      <c r="E32" s="369"/>
      <c r="F32" s="25"/>
      <c r="G32" s="6"/>
      <c r="H32" s="104">
        <f t="shared" si="0"/>
        <v>0</v>
      </c>
    </row>
    <row r="33" spans="1:8" ht="12.75">
      <c r="A33" s="350"/>
      <c r="B33" s="351"/>
      <c r="C33" s="352"/>
      <c r="D33" s="369" t="s">
        <v>35</v>
      </c>
      <c r="E33" s="369"/>
      <c r="F33" s="25"/>
      <c r="G33" s="6"/>
      <c r="H33" s="104">
        <f t="shared" si="0"/>
        <v>0</v>
      </c>
    </row>
    <row r="34" spans="1:8" ht="12.75">
      <c r="A34" s="350"/>
      <c r="B34" s="351"/>
      <c r="C34" s="352"/>
      <c r="D34" s="369" t="s">
        <v>35</v>
      </c>
      <c r="E34" s="369"/>
      <c r="F34" s="25"/>
      <c r="G34" s="6"/>
      <c r="H34" s="104">
        <f t="shared" si="0"/>
        <v>0</v>
      </c>
    </row>
    <row r="35" spans="1:8" ht="12.75">
      <c r="A35" s="350"/>
      <c r="B35" s="351"/>
      <c r="C35" s="352"/>
      <c r="D35" s="369" t="s">
        <v>35</v>
      </c>
      <c r="E35" s="369"/>
      <c r="F35" s="25"/>
      <c r="G35" s="6"/>
      <c r="H35" s="104">
        <f t="shared" si="0"/>
        <v>0</v>
      </c>
    </row>
    <row r="36" spans="1:8" ht="12.75">
      <c r="A36" s="350"/>
      <c r="B36" s="351"/>
      <c r="C36" s="352"/>
      <c r="D36" s="369" t="s">
        <v>35</v>
      </c>
      <c r="E36" s="369"/>
      <c r="F36" s="25"/>
      <c r="G36" s="6"/>
      <c r="H36" s="104">
        <f t="shared" si="0"/>
        <v>0</v>
      </c>
    </row>
    <row r="37" spans="1:8" ht="12.75">
      <c r="A37" s="350"/>
      <c r="B37" s="351"/>
      <c r="C37" s="352"/>
      <c r="D37" s="369" t="s">
        <v>35</v>
      </c>
      <c r="E37" s="369"/>
      <c r="F37" s="25"/>
      <c r="G37" s="6"/>
      <c r="H37" s="104">
        <f t="shared" si="0"/>
        <v>0</v>
      </c>
    </row>
    <row r="38" spans="1:8" ht="12.75">
      <c r="A38" s="350"/>
      <c r="B38" s="351"/>
      <c r="C38" s="352"/>
      <c r="D38" s="369" t="s">
        <v>35</v>
      </c>
      <c r="E38" s="369"/>
      <c r="F38" s="25"/>
      <c r="G38" s="6"/>
      <c r="H38" s="104">
        <f t="shared" si="0"/>
        <v>0</v>
      </c>
    </row>
    <row r="39" spans="1:8" ht="12.75">
      <c r="A39" s="350"/>
      <c r="B39" s="351"/>
      <c r="C39" s="352"/>
      <c r="D39" s="369" t="s">
        <v>35</v>
      </c>
      <c r="E39" s="369"/>
      <c r="F39" s="25"/>
      <c r="G39" s="6"/>
      <c r="H39" s="104">
        <f t="shared" si="0"/>
        <v>0</v>
      </c>
    </row>
    <row r="40" spans="1:8" ht="12.75">
      <c r="A40" s="350"/>
      <c r="B40" s="351"/>
      <c r="C40" s="352"/>
      <c r="D40" s="369" t="s">
        <v>35</v>
      </c>
      <c r="E40" s="369"/>
      <c r="F40" s="25"/>
      <c r="G40" s="6"/>
      <c r="H40" s="104">
        <f t="shared" si="0"/>
        <v>0</v>
      </c>
    </row>
    <row r="41" spans="1:8" ht="12.75">
      <c r="A41" s="350"/>
      <c r="B41" s="351"/>
      <c r="C41" s="352"/>
      <c r="D41" s="369" t="s">
        <v>35</v>
      </c>
      <c r="E41" s="369"/>
      <c r="F41" s="25"/>
      <c r="G41" s="6"/>
      <c r="H41" s="104">
        <f t="shared" si="0"/>
        <v>0</v>
      </c>
    </row>
    <row r="42" spans="1:8" ht="12.75">
      <c r="A42" s="350"/>
      <c r="B42" s="351"/>
      <c r="C42" s="352"/>
      <c r="D42" s="369" t="s">
        <v>35</v>
      </c>
      <c r="E42" s="369"/>
      <c r="F42" s="25"/>
      <c r="G42" s="6"/>
      <c r="H42" s="104">
        <f t="shared" si="0"/>
        <v>0</v>
      </c>
    </row>
    <row r="43" spans="1:8" ht="12.75">
      <c r="A43" s="350"/>
      <c r="B43" s="351"/>
      <c r="C43" s="352"/>
      <c r="D43" s="369" t="s">
        <v>35</v>
      </c>
      <c r="E43" s="369"/>
      <c r="F43" s="25"/>
      <c r="G43" s="6"/>
      <c r="H43" s="104">
        <f t="shared" si="0"/>
        <v>0</v>
      </c>
    </row>
    <row r="44" spans="1:8" ht="12.75">
      <c r="A44" s="350"/>
      <c r="B44" s="351"/>
      <c r="C44" s="352"/>
      <c r="D44" s="369" t="s">
        <v>35</v>
      </c>
      <c r="E44" s="369"/>
      <c r="F44" s="25"/>
      <c r="G44" s="6"/>
      <c r="H44" s="104">
        <f t="shared" si="0"/>
        <v>0</v>
      </c>
    </row>
    <row r="45" spans="1:8" ht="12.75">
      <c r="A45" s="378" t="s">
        <v>16</v>
      </c>
      <c r="B45" s="379"/>
      <c r="C45" s="379"/>
      <c r="D45" s="379"/>
      <c r="E45" s="379"/>
      <c r="F45" s="379"/>
      <c r="G45" s="72">
        <f>SUM(G30:G44)</f>
        <v>0</v>
      </c>
      <c r="H45" s="108">
        <f>SUM(H30:H44)</f>
        <v>0</v>
      </c>
    </row>
    <row r="46" spans="1:8" s="197" customFormat="1" ht="12.75">
      <c r="A46" s="336" t="s">
        <v>258</v>
      </c>
      <c r="B46" s="336"/>
      <c r="C46" s="336"/>
      <c r="D46" s="336"/>
      <c r="E46" s="336"/>
      <c r="F46" s="336"/>
      <c r="G46" s="336"/>
      <c r="H46" s="343"/>
    </row>
    <row r="47" spans="1:8" s="197" customFormat="1" ht="12.75">
      <c r="A47" s="389" t="s">
        <v>257</v>
      </c>
      <c r="B47" s="390"/>
      <c r="C47" s="390"/>
      <c r="D47" s="390"/>
      <c r="E47" s="390"/>
      <c r="F47" s="390"/>
      <c r="G47" s="390"/>
      <c r="H47" s="391"/>
    </row>
    <row r="48" spans="1:8" ht="12.75">
      <c r="A48" s="111"/>
      <c r="B48" s="32"/>
      <c r="C48" s="32"/>
      <c r="D48" s="32"/>
      <c r="E48" s="32"/>
      <c r="F48" s="32"/>
      <c r="G48" s="32"/>
      <c r="H48" s="112"/>
    </row>
    <row r="49" spans="1:8" ht="12.75">
      <c r="A49" s="362" t="s">
        <v>64</v>
      </c>
      <c r="B49" s="363"/>
      <c r="C49" s="363"/>
      <c r="D49" s="363"/>
      <c r="E49" s="363"/>
      <c r="F49" s="363"/>
      <c r="G49" s="363"/>
      <c r="H49" s="365"/>
    </row>
    <row r="50" spans="1:8" ht="12.75">
      <c r="A50" s="387" t="s">
        <v>47</v>
      </c>
      <c r="B50" s="388"/>
      <c r="C50" s="388"/>
      <c r="D50" s="339" t="s">
        <v>49</v>
      </c>
      <c r="E50" s="339"/>
      <c r="F50" s="366" t="s">
        <v>30</v>
      </c>
      <c r="G50" s="366"/>
      <c r="H50" s="367"/>
    </row>
    <row r="51" spans="1:8" ht="27" customHeight="1">
      <c r="A51" s="387"/>
      <c r="B51" s="388"/>
      <c r="C51" s="388"/>
      <c r="D51" s="339"/>
      <c r="E51" s="339"/>
      <c r="F51" s="157" t="s">
        <v>54</v>
      </c>
      <c r="G51" s="157" t="s">
        <v>55</v>
      </c>
      <c r="H51" s="158" t="s">
        <v>32</v>
      </c>
    </row>
    <row r="52" spans="1:8" ht="12.75">
      <c r="A52" s="350" t="s">
        <v>155</v>
      </c>
      <c r="B52" s="351"/>
      <c r="C52" s="352"/>
      <c r="D52" s="355" t="s">
        <v>36</v>
      </c>
      <c r="E52" s="355"/>
      <c r="F52" s="5"/>
      <c r="G52" s="6"/>
      <c r="H52" s="104">
        <f>G52*F52</f>
        <v>0</v>
      </c>
    </row>
    <row r="53" spans="1:8" ht="12.75">
      <c r="A53" s="350" t="s">
        <v>234</v>
      </c>
      <c r="B53" s="351"/>
      <c r="C53" s="352"/>
      <c r="D53" s="355" t="s">
        <v>36</v>
      </c>
      <c r="E53" s="355"/>
      <c r="F53" s="5"/>
      <c r="G53" s="6"/>
      <c r="H53" s="104">
        <f aca="true" t="shared" si="1" ref="H53:H59">G53*F53</f>
        <v>0</v>
      </c>
    </row>
    <row r="54" spans="1:8" ht="12.75">
      <c r="A54" s="350"/>
      <c r="B54" s="351"/>
      <c r="C54" s="352"/>
      <c r="D54" s="355" t="s">
        <v>36</v>
      </c>
      <c r="E54" s="355"/>
      <c r="F54" s="5"/>
      <c r="G54" s="6"/>
      <c r="H54" s="104">
        <f t="shared" si="1"/>
        <v>0</v>
      </c>
    </row>
    <row r="55" spans="1:8" ht="12.75">
      <c r="A55" s="350"/>
      <c r="B55" s="351"/>
      <c r="C55" s="352"/>
      <c r="D55" s="355" t="s">
        <v>36</v>
      </c>
      <c r="E55" s="355"/>
      <c r="F55" s="5"/>
      <c r="G55" s="6"/>
      <c r="H55" s="104">
        <f t="shared" si="1"/>
        <v>0</v>
      </c>
    </row>
    <row r="56" spans="1:8" ht="12.75">
      <c r="A56" s="350"/>
      <c r="B56" s="351"/>
      <c r="C56" s="352"/>
      <c r="D56" s="355" t="s">
        <v>36</v>
      </c>
      <c r="E56" s="355"/>
      <c r="F56" s="5"/>
      <c r="G56" s="6"/>
      <c r="H56" s="104">
        <f t="shared" si="1"/>
        <v>0</v>
      </c>
    </row>
    <row r="57" spans="1:8" ht="12.75">
      <c r="A57" s="350"/>
      <c r="B57" s="351"/>
      <c r="C57" s="352"/>
      <c r="D57" s="355" t="s">
        <v>36</v>
      </c>
      <c r="E57" s="355"/>
      <c r="F57" s="5"/>
      <c r="G57" s="6"/>
      <c r="H57" s="104">
        <f t="shared" si="1"/>
        <v>0</v>
      </c>
    </row>
    <row r="58" spans="1:8" ht="12.75">
      <c r="A58" s="350"/>
      <c r="B58" s="351"/>
      <c r="C58" s="352"/>
      <c r="D58" s="355" t="s">
        <v>36</v>
      </c>
      <c r="E58" s="355"/>
      <c r="F58" s="5"/>
      <c r="G58" s="6"/>
      <c r="H58" s="104">
        <f t="shared" si="1"/>
        <v>0</v>
      </c>
    </row>
    <row r="59" spans="1:8" ht="12.75">
      <c r="A59" s="356"/>
      <c r="B59" s="357"/>
      <c r="C59" s="357"/>
      <c r="D59" s="355" t="s">
        <v>36</v>
      </c>
      <c r="E59" s="355"/>
      <c r="F59" s="5"/>
      <c r="G59" s="6"/>
      <c r="H59" s="104">
        <f t="shared" si="1"/>
        <v>0</v>
      </c>
    </row>
    <row r="60" spans="1:8" ht="12.75">
      <c r="A60" s="356"/>
      <c r="B60" s="357"/>
      <c r="C60" s="357"/>
      <c r="D60" s="355" t="s">
        <v>36</v>
      </c>
      <c r="E60" s="355"/>
      <c r="F60" s="5"/>
      <c r="G60" s="6"/>
      <c r="H60" s="104">
        <f>G60*F60</f>
        <v>0</v>
      </c>
    </row>
    <row r="61" spans="1:8" ht="12.75">
      <c r="A61" s="356"/>
      <c r="B61" s="357"/>
      <c r="C61" s="357"/>
      <c r="D61" s="355" t="s">
        <v>36</v>
      </c>
      <c r="E61" s="355"/>
      <c r="F61" s="5"/>
      <c r="G61" s="6"/>
      <c r="H61" s="104">
        <f>G61*F61</f>
        <v>0</v>
      </c>
    </row>
    <row r="62" spans="1:8" ht="13.5" thickBot="1">
      <c r="A62" s="353" t="s">
        <v>16</v>
      </c>
      <c r="B62" s="354"/>
      <c r="C62" s="354"/>
      <c r="D62" s="354"/>
      <c r="E62" s="354"/>
      <c r="F62" s="354"/>
      <c r="G62" s="113">
        <f>SUM(G52:G61)</f>
        <v>0</v>
      </c>
      <c r="H62" s="114">
        <f>SUM(H52:H61)</f>
        <v>0</v>
      </c>
    </row>
    <row r="63" spans="1:8" ht="12.75">
      <c r="A63" s="336" t="s">
        <v>258</v>
      </c>
      <c r="B63" s="336"/>
      <c r="C63" s="336"/>
      <c r="D63" s="336"/>
      <c r="E63" s="336"/>
      <c r="F63" s="336"/>
      <c r="G63" s="336"/>
      <c r="H63" s="343"/>
    </row>
    <row r="64" spans="1:9" ht="12.75">
      <c r="A64" s="344" t="s">
        <v>240</v>
      </c>
      <c r="B64" s="345"/>
      <c r="C64" s="345"/>
      <c r="D64" s="345"/>
      <c r="E64" s="345"/>
      <c r="F64" s="345"/>
      <c r="G64" s="345"/>
      <c r="H64" s="346"/>
      <c r="I64" s="3"/>
    </row>
    <row r="65" spans="1:9" ht="12.75">
      <c r="A65" s="347"/>
      <c r="B65" s="348"/>
      <c r="C65" s="348"/>
      <c r="D65" s="348"/>
      <c r="E65" s="348"/>
      <c r="F65" s="348"/>
      <c r="G65" s="348"/>
      <c r="H65" s="349"/>
      <c r="I65" s="3"/>
    </row>
  </sheetData>
  <sheetProtection formatRows="0" insertRows="0" selectLockedCells="1"/>
  <protectedRanges>
    <protectedRange password="FC3C" sqref="A59:C61 F59:G61 G44 G52:G58 D6:F6 G6:G8 F30:F44" name="Intervalo1"/>
    <protectedRange password="FC3C" sqref="D22:D23" name="Intervalo1_5"/>
    <protectedRange password="FC3C" sqref="F22:F23" name="Intervalo1_5_1"/>
    <protectedRange password="FC3C" sqref="A6:B8" name="Intervalo1_1"/>
  </protectedRanges>
  <mergeCells count="85">
    <mergeCell ref="A37:C37"/>
    <mergeCell ref="A38:C38"/>
    <mergeCell ref="A39:C39"/>
    <mergeCell ref="D34:E34"/>
    <mergeCell ref="D35:E35"/>
    <mergeCell ref="D36:E36"/>
    <mergeCell ref="D37:E37"/>
    <mergeCell ref="D38:E38"/>
    <mergeCell ref="D39:E39"/>
    <mergeCell ref="A34:C34"/>
    <mergeCell ref="D53:E53"/>
    <mergeCell ref="D54:E54"/>
    <mergeCell ref="D55:E55"/>
    <mergeCell ref="D56:E56"/>
    <mergeCell ref="D57:E57"/>
    <mergeCell ref="A59:C59"/>
    <mergeCell ref="A60:C60"/>
    <mergeCell ref="D59:E59"/>
    <mergeCell ref="D60:E60"/>
    <mergeCell ref="D8:E8"/>
    <mergeCell ref="A42:C42"/>
    <mergeCell ref="D42:E42"/>
    <mergeCell ref="A43:C43"/>
    <mergeCell ref="D43:E43"/>
    <mergeCell ref="A53:C53"/>
    <mergeCell ref="D50:E51"/>
    <mergeCell ref="A40:C40"/>
    <mergeCell ref="D40:E40"/>
    <mergeCell ref="F50:H50"/>
    <mergeCell ref="A52:C52"/>
    <mergeCell ref="D52:E52"/>
    <mergeCell ref="A45:F45"/>
    <mergeCell ref="A50:C51"/>
    <mergeCell ref="A49:H49"/>
    <mergeCell ref="A47:H47"/>
    <mergeCell ref="A35:C35"/>
    <mergeCell ref="A36:C36"/>
    <mergeCell ref="A27:H27"/>
    <mergeCell ref="A44:C44"/>
    <mergeCell ref="D44:E44"/>
    <mergeCell ref="A33:C33"/>
    <mergeCell ref="D33:E33"/>
    <mergeCell ref="A41:C41"/>
    <mergeCell ref="A30:C30"/>
    <mergeCell ref="D30:E30"/>
    <mergeCell ref="A16:H17"/>
    <mergeCell ref="A23:B23"/>
    <mergeCell ref="A24:F24"/>
    <mergeCell ref="D41:E41"/>
    <mergeCell ref="A32:C32"/>
    <mergeCell ref="D32:E32"/>
    <mergeCell ref="A28:C29"/>
    <mergeCell ref="D28:E29"/>
    <mergeCell ref="D31:E31"/>
    <mergeCell ref="A31:C31"/>
    <mergeCell ref="A2:A3"/>
    <mergeCell ref="A12:H14"/>
    <mergeCell ref="D2:E3"/>
    <mergeCell ref="D4:E4"/>
    <mergeCell ref="A20:B21"/>
    <mergeCell ref="F28:H28"/>
    <mergeCell ref="A22:B22"/>
    <mergeCell ref="D20:G20"/>
    <mergeCell ref="A9:G9"/>
    <mergeCell ref="H20:H21"/>
    <mergeCell ref="A62:F62"/>
    <mergeCell ref="D61:E61"/>
    <mergeCell ref="A61:C61"/>
    <mergeCell ref="D58:E58"/>
    <mergeCell ref="A1:H1"/>
    <mergeCell ref="A19:H19"/>
    <mergeCell ref="F2:H2"/>
    <mergeCell ref="D5:E5"/>
    <mergeCell ref="D6:E6"/>
    <mergeCell ref="D7:E7"/>
    <mergeCell ref="A10:H10"/>
    <mergeCell ref="A25:H25"/>
    <mergeCell ref="A46:H46"/>
    <mergeCell ref="A63:H63"/>
    <mergeCell ref="A64:H65"/>
    <mergeCell ref="A54:C54"/>
    <mergeCell ref="A55:C55"/>
    <mergeCell ref="A56:C56"/>
    <mergeCell ref="A57:C57"/>
    <mergeCell ref="A58:C58"/>
  </mergeCells>
  <dataValidations count="4">
    <dataValidation type="custom" allowBlank="1" showInputMessage="1" showErrorMessage="1" errorTitle="Atenção!" error="Esta Célula não poderá ser alterada!&#10;Entre em contato com seu administrador!" sqref="A62 D52:E61 A28:C29 A11:F11 H28:H29 F28:G28 H50:H51 A50:C51 G21 A15:F15 F50:G50 D4:E5 F2:H2 A2 D20 A24 A9:G9 D30:E44 A45">
      <formula1>"Texto"</formula1>
    </dataValidation>
    <dataValidation type="whole" allowBlank="1" showInputMessage="1" showErrorMessage="1" error="Esta Célula não poderá ser alterada!&#10;Entre em contato com seu administrador!" sqref="H52:H62 H9 H30:H45">
      <formula1>0</formula1>
      <formula2>0</formula2>
    </dataValidation>
    <dataValidation type="whole" allowBlank="1" showInputMessage="1" showErrorMessage="1" error="Esta Célula não poderá ser alterada!&#10;Entre contato com seu administrador!" sqref="G22:H23">
      <formula1>0</formula1>
      <formula2>0</formula2>
    </dataValidation>
    <dataValidation type="whole" allowBlank="1" showInputMessage="1" showErrorMessage="1" error="Esta Célula não poderá ser alterada!&#10;Entre em contato com seu administrador!" sqref="H4:H7">
      <formula1>40000000</formula1>
      <formula2>40000000</formula2>
    </dataValidation>
  </dataValidations>
  <printOptions horizontalCentered="1" verticalCentered="1"/>
  <pageMargins left="0.3937007874015748" right="0.3937007874015748" top="0.984251968503937" bottom="0.984251968503937" header="0.3937007874015748" footer="0.3937007874015748"/>
  <pageSetup horizontalDpi="300" verticalDpi="300" orientation="portrait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D1">
      <selection activeCell="D5" sqref="D5"/>
    </sheetView>
  </sheetViews>
  <sheetFormatPr defaultColWidth="9.140625" defaultRowHeight="12.75"/>
  <cols>
    <col min="1" max="1" width="27.8515625" style="2" customWidth="1"/>
    <col min="2" max="2" width="10.8515625" style="2" customWidth="1"/>
    <col min="3" max="3" width="18.28125" style="2" bestFit="1" customWidth="1"/>
    <col min="4" max="4" width="8.28125" style="2" customWidth="1"/>
    <col min="5" max="5" width="7.8515625" style="2" customWidth="1"/>
    <col min="6" max="6" width="12.57421875" style="2" customWidth="1"/>
    <col min="7" max="7" width="16.00390625" style="2" hidden="1" customWidth="1"/>
    <col min="8" max="8" width="14.57421875" style="2" customWidth="1"/>
    <col min="9" max="9" width="13.7109375" style="2" customWidth="1"/>
    <col min="10" max="10" width="12.421875" style="2" customWidth="1"/>
    <col min="11" max="11" width="12.00390625" style="2" bestFit="1" customWidth="1"/>
    <col min="12" max="12" width="11.140625" style="2" bestFit="1" customWidth="1"/>
    <col min="13" max="13" width="12.28125" style="2" customWidth="1"/>
    <col min="14" max="14" width="13.421875" style="2" customWidth="1"/>
    <col min="15" max="15" width="10.8515625" style="2" customWidth="1"/>
    <col min="16" max="16" width="11.421875" style="2" bestFit="1" customWidth="1"/>
    <col min="17" max="17" width="15.7109375" style="2" customWidth="1"/>
    <col min="18" max="18" width="13.7109375" style="2" customWidth="1"/>
    <col min="19" max="19" width="11.421875" style="2" customWidth="1"/>
    <col min="20" max="20" width="12.00390625" style="2" customWidth="1"/>
    <col min="21" max="16384" width="9.140625" style="2" customWidth="1"/>
  </cols>
  <sheetData>
    <row r="1" spans="1:20" ht="12.75" customHeight="1">
      <c r="A1" s="363" t="s">
        <v>65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</row>
    <row r="2" spans="1:20" ht="24.75" customHeight="1">
      <c r="A2" s="399" t="s">
        <v>51</v>
      </c>
      <c r="B2" s="399" t="s">
        <v>50</v>
      </c>
      <c r="C2" s="399" t="s">
        <v>237</v>
      </c>
      <c r="D2" s="401" t="s">
        <v>30</v>
      </c>
      <c r="E2" s="402"/>
      <c r="F2" s="402"/>
      <c r="G2" s="399" t="str">
        <f>A2</f>
        <v>Nome Completo do Contratado</v>
      </c>
      <c r="H2" s="399" t="s">
        <v>39</v>
      </c>
      <c r="I2" s="399"/>
      <c r="J2" s="399"/>
      <c r="K2" s="407" t="s">
        <v>40</v>
      </c>
      <c r="L2" s="400"/>
      <c r="M2" s="400"/>
      <c r="N2" s="400"/>
      <c r="O2" s="400"/>
      <c r="P2" s="408"/>
      <c r="Q2" s="341" t="s">
        <v>104</v>
      </c>
      <c r="R2" s="73" t="s">
        <v>41</v>
      </c>
      <c r="S2" s="160" t="s">
        <v>52</v>
      </c>
      <c r="T2" s="160" t="s">
        <v>53</v>
      </c>
    </row>
    <row r="3" spans="1:20" ht="25.5">
      <c r="A3" s="399"/>
      <c r="B3" s="399"/>
      <c r="C3" s="399"/>
      <c r="D3" s="396" t="s">
        <v>31</v>
      </c>
      <c r="E3" s="68" t="s">
        <v>73</v>
      </c>
      <c r="F3" s="162" t="s">
        <v>80</v>
      </c>
      <c r="G3" s="400"/>
      <c r="H3" s="74" t="s">
        <v>77</v>
      </c>
      <c r="I3" s="73" t="s">
        <v>78</v>
      </c>
      <c r="J3" s="73" t="s">
        <v>79</v>
      </c>
      <c r="K3" s="160" t="s">
        <v>75</v>
      </c>
      <c r="L3" s="160" t="s">
        <v>76</v>
      </c>
      <c r="M3" s="160" t="s">
        <v>74</v>
      </c>
      <c r="N3" s="404" t="s">
        <v>99</v>
      </c>
      <c r="O3" s="405"/>
      <c r="P3" s="406"/>
      <c r="Q3" s="403"/>
      <c r="R3" s="75">
        <v>25</v>
      </c>
      <c r="S3" s="225">
        <v>0</v>
      </c>
      <c r="T3" s="225">
        <v>0</v>
      </c>
    </row>
    <row r="4" spans="1:20" s="27" customFormat="1" ht="63.75">
      <c r="A4" s="399"/>
      <c r="B4" s="399"/>
      <c r="C4" s="399"/>
      <c r="D4" s="397"/>
      <c r="E4" s="76" t="s">
        <v>69</v>
      </c>
      <c r="F4" s="77" t="s">
        <v>70</v>
      </c>
      <c r="G4" s="78"/>
      <c r="H4" s="79" t="s">
        <v>98</v>
      </c>
      <c r="I4" s="161" t="s">
        <v>71</v>
      </c>
      <c r="J4" s="80" t="s">
        <v>72</v>
      </c>
      <c r="K4" s="81" t="s">
        <v>105</v>
      </c>
      <c r="L4" s="81" t="s">
        <v>106</v>
      </c>
      <c r="M4" s="81" t="s">
        <v>152</v>
      </c>
      <c r="N4" s="160" t="s">
        <v>100</v>
      </c>
      <c r="O4" s="160" t="s">
        <v>101</v>
      </c>
      <c r="P4" s="160" t="s">
        <v>102</v>
      </c>
      <c r="Q4" s="342"/>
      <c r="R4" s="80" t="s">
        <v>31</v>
      </c>
      <c r="S4" s="80" t="s">
        <v>31</v>
      </c>
      <c r="T4" s="80" t="s">
        <v>31</v>
      </c>
    </row>
    <row r="5" spans="1:20" s="20" customFormat="1" ht="12.75" customHeight="1">
      <c r="A5" s="15" t="s">
        <v>154</v>
      </c>
      <c r="B5" s="15"/>
      <c r="C5" s="15" t="s">
        <v>34</v>
      </c>
      <c r="D5" s="16"/>
      <c r="E5" s="23"/>
      <c r="F5" s="17">
        <f>D5*E5</f>
        <v>0</v>
      </c>
      <c r="G5" s="18" t="str">
        <f>IF(A5&lt;&gt;" ",A5,G5=" ")</f>
        <v>A definir</v>
      </c>
      <c r="H5" s="41">
        <f>F5*28.34/100</f>
        <v>0</v>
      </c>
      <c r="I5" s="17">
        <f>F5*8/100</f>
        <v>0</v>
      </c>
      <c r="J5" s="17">
        <f>F5*1/100</f>
        <v>0</v>
      </c>
      <c r="K5" s="41">
        <f>F5*11.11/100</f>
        <v>0</v>
      </c>
      <c r="L5" s="41">
        <f>F5*8.33/100</f>
        <v>0</v>
      </c>
      <c r="M5" s="41">
        <f>F5*9.17/100</f>
        <v>0</v>
      </c>
      <c r="N5" s="41">
        <f>F5*0.92/100</f>
        <v>0</v>
      </c>
      <c r="O5" s="41">
        <f>F5*0.7/100</f>
        <v>0</v>
      </c>
      <c r="P5" s="41">
        <f>F5*6.43/100</f>
        <v>0</v>
      </c>
      <c r="Q5" s="41">
        <f>F5*10/100</f>
        <v>0</v>
      </c>
      <c r="R5" s="175">
        <f>R$3*$E5</f>
        <v>0</v>
      </c>
      <c r="S5" s="19">
        <f>S$3*$E5</f>
        <v>0</v>
      </c>
      <c r="T5" s="19">
        <f>T$3*$E5</f>
        <v>0</v>
      </c>
    </row>
    <row r="6" spans="1:20" s="20" customFormat="1" ht="12.75" customHeight="1">
      <c r="A6" s="15" t="s">
        <v>154</v>
      </c>
      <c r="B6" s="15"/>
      <c r="C6" s="15" t="s">
        <v>44</v>
      </c>
      <c r="D6" s="16"/>
      <c r="E6" s="23"/>
      <c r="F6" s="17">
        <f>D6*E6</f>
        <v>0</v>
      </c>
      <c r="G6" s="18" t="str">
        <f>IF(A6&lt;&gt;" ",A6,G6=" ")</f>
        <v>A definir</v>
      </c>
      <c r="H6" s="41">
        <f>F6*28.34/100</f>
        <v>0</v>
      </c>
      <c r="I6" s="17">
        <f>F6*8/100</f>
        <v>0</v>
      </c>
      <c r="J6" s="17">
        <f>F6*1/100</f>
        <v>0</v>
      </c>
      <c r="K6" s="41">
        <f>F6*11.11/100</f>
        <v>0</v>
      </c>
      <c r="L6" s="41">
        <f>F6*8.33/100</f>
        <v>0</v>
      </c>
      <c r="M6" s="41">
        <f>F6*9.17/100</f>
        <v>0</v>
      </c>
      <c r="N6" s="41">
        <f>F6*0.92/100</f>
        <v>0</v>
      </c>
      <c r="O6" s="41">
        <f>F6*0.7/100</f>
        <v>0</v>
      </c>
      <c r="P6" s="41">
        <f>F6*6.43/100</f>
        <v>0</v>
      </c>
      <c r="Q6" s="41">
        <f>F6*10/100</f>
        <v>0</v>
      </c>
      <c r="R6" s="175">
        <f>R$3*$E6</f>
        <v>0</v>
      </c>
      <c r="S6" s="19">
        <f>S$3*$E6</f>
        <v>0</v>
      </c>
      <c r="T6" s="19">
        <f aca="true" t="shared" si="0" ref="S6:T9">T$3*$E6</f>
        <v>0</v>
      </c>
    </row>
    <row r="7" spans="1:20" s="20" customFormat="1" ht="12.75" customHeight="1">
      <c r="A7" s="15"/>
      <c r="B7" s="15"/>
      <c r="C7" s="16"/>
      <c r="D7" s="16"/>
      <c r="E7" s="23"/>
      <c r="F7" s="17">
        <f>D7*E7</f>
        <v>0</v>
      </c>
      <c r="G7" s="18">
        <f>IF(A7&lt;&gt;" ",A7,G7=" ")</f>
        <v>0</v>
      </c>
      <c r="H7" s="41">
        <f>F7*28.34/100</f>
        <v>0</v>
      </c>
      <c r="I7" s="17">
        <f>F7*8/100</f>
        <v>0</v>
      </c>
      <c r="J7" s="17">
        <f>F7*1/100</f>
        <v>0</v>
      </c>
      <c r="K7" s="41">
        <f>F7*11.11/100</f>
        <v>0</v>
      </c>
      <c r="L7" s="41">
        <f>F7*8.33/100</f>
        <v>0</v>
      </c>
      <c r="M7" s="41">
        <f>F7*9.17/100</f>
        <v>0</v>
      </c>
      <c r="N7" s="41">
        <f>F7*0.92/100</f>
        <v>0</v>
      </c>
      <c r="O7" s="41">
        <f>F7*0.7/100</f>
        <v>0</v>
      </c>
      <c r="P7" s="41">
        <f>F7*6.43/100</f>
        <v>0</v>
      </c>
      <c r="Q7" s="41">
        <f>F7*10/100</f>
        <v>0</v>
      </c>
      <c r="R7" s="175">
        <f>R$3*$E7</f>
        <v>0</v>
      </c>
      <c r="S7" s="19">
        <f>S$3*$E7</f>
        <v>0</v>
      </c>
      <c r="T7" s="19">
        <f t="shared" si="0"/>
        <v>0</v>
      </c>
    </row>
    <row r="8" spans="1:20" s="20" customFormat="1" ht="12.75" customHeight="1">
      <c r="A8" s="15"/>
      <c r="B8" s="15"/>
      <c r="C8" s="16"/>
      <c r="D8" s="16"/>
      <c r="E8" s="23"/>
      <c r="F8" s="17">
        <f>D8*E8</f>
        <v>0</v>
      </c>
      <c r="G8" s="18">
        <f>IF(A8&lt;&gt;" ",A8,G8=" ")</f>
        <v>0</v>
      </c>
      <c r="H8" s="41">
        <f>F8*28.34/100</f>
        <v>0</v>
      </c>
      <c r="I8" s="17">
        <f>F8*8/100</f>
        <v>0</v>
      </c>
      <c r="J8" s="17">
        <f>F8*1/100</f>
        <v>0</v>
      </c>
      <c r="K8" s="41">
        <f>F8*11.11/100</f>
        <v>0</v>
      </c>
      <c r="L8" s="41">
        <f>F8*8.33/100</f>
        <v>0</v>
      </c>
      <c r="M8" s="41">
        <f>F8*9.17/100</f>
        <v>0</v>
      </c>
      <c r="N8" s="41">
        <f>F8*0.92/100</f>
        <v>0</v>
      </c>
      <c r="O8" s="41">
        <f>F8*0.7/100</f>
        <v>0</v>
      </c>
      <c r="P8" s="41">
        <f>F8*6.43/100</f>
        <v>0</v>
      </c>
      <c r="Q8" s="41">
        <f>F8*10/100</f>
        <v>0</v>
      </c>
      <c r="R8" s="175">
        <f>R$3*$E8</f>
        <v>0</v>
      </c>
      <c r="S8" s="19">
        <f t="shared" si="0"/>
        <v>0</v>
      </c>
      <c r="T8" s="19">
        <f t="shared" si="0"/>
        <v>0</v>
      </c>
    </row>
    <row r="9" spans="1:20" s="20" customFormat="1" ht="12.75" customHeight="1">
      <c r="A9" s="15"/>
      <c r="B9" s="15"/>
      <c r="C9" s="16"/>
      <c r="D9" s="16"/>
      <c r="E9" s="23"/>
      <c r="F9" s="17">
        <f>D9*E9</f>
        <v>0</v>
      </c>
      <c r="G9" s="18">
        <f>IF(A9&lt;&gt;" ",A9,G9=" ")</f>
        <v>0</v>
      </c>
      <c r="H9" s="41">
        <f>F9*28.34/100</f>
        <v>0</v>
      </c>
      <c r="I9" s="17">
        <f>F9*8/100</f>
        <v>0</v>
      </c>
      <c r="J9" s="17">
        <f>F9*1/100</f>
        <v>0</v>
      </c>
      <c r="K9" s="41">
        <f>F9*11.11/100</f>
        <v>0</v>
      </c>
      <c r="L9" s="41">
        <f>F9*8.33/100</f>
        <v>0</v>
      </c>
      <c r="M9" s="41">
        <f>F9*9.17/100</f>
        <v>0</v>
      </c>
      <c r="N9" s="41">
        <f>F9*0.92/100</f>
        <v>0</v>
      </c>
      <c r="O9" s="41">
        <f>F9*0.7/100</f>
        <v>0</v>
      </c>
      <c r="P9" s="41">
        <f>F9*6.43/100</f>
        <v>0</v>
      </c>
      <c r="Q9" s="41">
        <f>F9*10/100</f>
        <v>0</v>
      </c>
      <c r="R9" s="175">
        <f>R$3*$E9</f>
        <v>0</v>
      </c>
      <c r="S9" s="19">
        <f t="shared" si="0"/>
        <v>0</v>
      </c>
      <c r="T9" s="19">
        <f t="shared" si="0"/>
        <v>0</v>
      </c>
    </row>
    <row r="10" spans="1:20" ht="12.75" customHeight="1">
      <c r="A10" s="398" t="s">
        <v>16</v>
      </c>
      <c r="B10" s="398"/>
      <c r="C10" s="398"/>
      <c r="D10" s="398"/>
      <c r="E10" s="398"/>
      <c r="F10" s="71">
        <f aca="true" t="shared" si="1" ref="F10:T10">SUM(F5:F9)</f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0</v>
      </c>
      <c r="R10" s="71">
        <f t="shared" si="1"/>
        <v>0</v>
      </c>
      <c r="S10" s="71">
        <f t="shared" si="1"/>
        <v>0</v>
      </c>
      <c r="T10" s="71">
        <f t="shared" si="1"/>
        <v>0</v>
      </c>
    </row>
    <row r="11" spans="1:10" ht="12.75">
      <c r="A11" s="392" t="s">
        <v>258</v>
      </c>
      <c r="B11" s="392"/>
      <c r="C11" s="392"/>
      <c r="D11" s="392"/>
      <c r="E11" s="392"/>
      <c r="F11" s="392"/>
      <c r="G11" s="392"/>
      <c r="H11" s="392"/>
      <c r="I11" s="392"/>
      <c r="J11" s="392"/>
    </row>
    <row r="12" spans="1:10" ht="12.75">
      <c r="A12" s="393" t="s">
        <v>251</v>
      </c>
      <c r="B12" s="394"/>
      <c r="C12" s="394"/>
      <c r="D12" s="394"/>
      <c r="E12" s="394"/>
      <c r="F12" s="394"/>
      <c r="G12" s="394"/>
      <c r="H12" s="394"/>
      <c r="I12" s="394"/>
      <c r="J12" s="395"/>
    </row>
  </sheetData>
  <sheetProtection formatRows="0" insertRows="0" selectLockedCells="1"/>
  <protectedRanges>
    <protectedRange password="FC3C" sqref="A6:E9" name="Intervalo1"/>
    <protectedRange password="FC3C" sqref="A5:E5" name="Intervalo1_2"/>
  </protectedRanges>
  <mergeCells count="14">
    <mergeCell ref="A1:T1"/>
    <mergeCell ref="D2:F2"/>
    <mergeCell ref="C2:C4"/>
    <mergeCell ref="B2:B4"/>
    <mergeCell ref="Q2:Q4"/>
    <mergeCell ref="N3:P3"/>
    <mergeCell ref="K2:P2"/>
    <mergeCell ref="A2:A4"/>
    <mergeCell ref="A11:J11"/>
    <mergeCell ref="A12:J12"/>
    <mergeCell ref="D3:D4"/>
    <mergeCell ref="A10:E10"/>
    <mergeCell ref="G2:G3"/>
    <mergeCell ref="H2:J2"/>
  </mergeCells>
  <dataValidations count="4">
    <dataValidation type="custom" allowBlank="1" showInputMessage="1" showErrorMessage="1" errorTitle="Atenção!" error="Esta Célula não poderá ser alterada!&#10;Entre contato com seu administrador!" sqref="H2:K2 R2 D2:D3 G2:G3 A10:E10 E2:F2">
      <formula1>"Testo"</formula1>
    </dataValidation>
    <dataValidation type="textLength" allowBlank="1" showInputMessage="1" showErrorMessage="1" error="Esta Célula não poderá ser alterada!&#10;Entre em contato com seu administrador!" sqref="G5:G9">
      <formula1>0</formula1>
      <formula2>0</formula2>
    </dataValidation>
    <dataValidation type="decimal" allowBlank="1" showInputMessage="1" promptTitle="Atenção!" prompt="O valor do vale transporte será definido pelo número de meses x o valor mensal de acordo com o projeto." sqref="S5:T9">
      <formula1>0</formula1>
      <formula2>40000000</formula2>
    </dataValidation>
    <dataValidation type="whole" allowBlank="1" showInputMessage="1" showErrorMessage="1" errorTitle="Atenção!" error="Esta Célula não poderá ser alterada!&#10;Entre em contato com seu administrador!" sqref="I5:J9 F5:F9">
      <formula1>40000000</formula1>
      <formula2>40000000</formula2>
    </dataValidation>
  </dataValidations>
  <printOptions horizontalCentered="1" verticalCentered="1"/>
  <pageMargins left="0.7874015748031497" right="0.7874015748031497" top="0.7874015748031497" bottom="0.7874015748031497" header="0.3937007874015748" footer="0.3937007874015748"/>
  <pageSetup horizontalDpi="300" verticalDpi="3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32.00390625" style="12" bestFit="1" customWidth="1"/>
    <col min="2" max="2" width="11.421875" style="12" bestFit="1" customWidth="1"/>
    <col min="3" max="3" width="6.28125" style="12" bestFit="1" customWidth="1"/>
    <col min="4" max="4" width="7.57421875" style="12" customWidth="1"/>
    <col min="5" max="6" width="7.8515625" style="12" customWidth="1"/>
    <col min="7" max="7" width="9.28125" style="12" customWidth="1"/>
    <col min="8" max="8" width="13.8515625" style="12" bestFit="1" customWidth="1"/>
    <col min="9" max="9" width="12.00390625" style="12" customWidth="1"/>
    <col min="10" max="10" width="9.140625" style="12" customWidth="1"/>
    <col min="11" max="11" width="7.8515625" style="12" bestFit="1" customWidth="1"/>
    <col min="12" max="12" width="11.57421875" style="12" customWidth="1"/>
    <col min="13" max="16384" width="9.140625" style="12" customWidth="1"/>
  </cols>
  <sheetData>
    <row r="1" spans="1:12" ht="12.75">
      <c r="A1" s="250" t="s">
        <v>90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s="186" customFormat="1" ht="25.5" customHeight="1">
      <c r="A2" s="182" t="s">
        <v>84</v>
      </c>
      <c r="B2" s="182" t="s">
        <v>49</v>
      </c>
      <c r="C2" s="183" t="s">
        <v>103</v>
      </c>
      <c r="D2" s="184" t="s">
        <v>85</v>
      </c>
      <c r="E2" s="184" t="s">
        <v>86</v>
      </c>
      <c r="F2" s="184" t="s">
        <v>93</v>
      </c>
      <c r="G2" s="185" t="s">
        <v>92</v>
      </c>
      <c r="H2" s="182" t="s">
        <v>97</v>
      </c>
      <c r="I2" s="182" t="s">
        <v>87</v>
      </c>
      <c r="J2" s="182" t="s">
        <v>88</v>
      </c>
      <c r="K2" s="182" t="s">
        <v>89</v>
      </c>
      <c r="L2" s="184" t="s">
        <v>32</v>
      </c>
    </row>
    <row r="3" spans="1:12" ht="12.75">
      <c r="A3" s="13"/>
      <c r="B3" s="36"/>
      <c r="C3" s="37"/>
      <c r="D3" s="36"/>
      <c r="E3" s="36"/>
      <c r="F3" s="36"/>
      <c r="G3" s="38"/>
      <c r="H3" s="36">
        <v>0</v>
      </c>
      <c r="I3" s="36"/>
      <c r="J3" s="39">
        <v>0</v>
      </c>
      <c r="K3" s="36">
        <v>1</v>
      </c>
      <c r="L3" s="14">
        <f>ROUND((H3/K3*J3)*(C3*2),2)</f>
        <v>0</v>
      </c>
    </row>
    <row r="4" spans="1:12" ht="12.75">
      <c r="A4" s="13"/>
      <c r="B4" s="36"/>
      <c r="C4" s="37"/>
      <c r="D4" s="36"/>
      <c r="E4" s="36"/>
      <c r="F4" s="36"/>
      <c r="G4" s="38"/>
      <c r="H4" s="36">
        <v>0</v>
      </c>
      <c r="I4" s="36"/>
      <c r="J4" s="39">
        <v>0</v>
      </c>
      <c r="K4" s="36">
        <v>1</v>
      </c>
      <c r="L4" s="14">
        <f aca="true" t="shared" si="0" ref="L4:L12">ROUND((H4/K4*J4)*(C4*2),2)</f>
        <v>0</v>
      </c>
    </row>
    <row r="5" spans="1:12" ht="12.75">
      <c r="A5" s="28"/>
      <c r="B5" s="36"/>
      <c r="C5" s="37"/>
      <c r="D5" s="36"/>
      <c r="E5" s="36"/>
      <c r="F5" s="36"/>
      <c r="G5" s="38"/>
      <c r="H5" s="36">
        <v>0</v>
      </c>
      <c r="I5" s="36"/>
      <c r="J5" s="39">
        <v>0</v>
      </c>
      <c r="K5" s="36">
        <v>1</v>
      </c>
      <c r="L5" s="14">
        <f t="shared" si="0"/>
        <v>0</v>
      </c>
    </row>
    <row r="6" spans="1:12" ht="12.75">
      <c r="A6" s="28"/>
      <c r="B6" s="36"/>
      <c r="C6" s="37"/>
      <c r="D6" s="36"/>
      <c r="E6" s="36"/>
      <c r="F6" s="36"/>
      <c r="G6" s="38"/>
      <c r="H6" s="36">
        <v>0</v>
      </c>
      <c r="I6" s="36"/>
      <c r="J6" s="39">
        <v>0</v>
      </c>
      <c r="K6" s="36">
        <v>1</v>
      </c>
      <c r="L6" s="14">
        <f t="shared" si="0"/>
        <v>0</v>
      </c>
    </row>
    <row r="7" spans="1:12" ht="12.75">
      <c r="A7" s="13"/>
      <c r="B7" s="36"/>
      <c r="C7" s="37"/>
      <c r="D7" s="36"/>
      <c r="E7" s="36"/>
      <c r="F7" s="36"/>
      <c r="G7" s="38"/>
      <c r="H7" s="36">
        <v>0</v>
      </c>
      <c r="I7" s="36"/>
      <c r="J7" s="39">
        <v>0</v>
      </c>
      <c r="K7" s="36">
        <v>1</v>
      </c>
      <c r="L7" s="14">
        <f t="shared" si="0"/>
        <v>0</v>
      </c>
    </row>
    <row r="8" spans="1:12" ht="12.75">
      <c r="A8" s="13"/>
      <c r="B8" s="36"/>
      <c r="C8" s="37"/>
      <c r="D8" s="36"/>
      <c r="E8" s="36"/>
      <c r="F8" s="36"/>
      <c r="G8" s="38"/>
      <c r="H8" s="36">
        <v>0</v>
      </c>
      <c r="I8" s="36"/>
      <c r="J8" s="39">
        <v>0</v>
      </c>
      <c r="K8" s="36">
        <v>1</v>
      </c>
      <c r="L8" s="14">
        <f t="shared" si="0"/>
        <v>0</v>
      </c>
    </row>
    <row r="9" spans="1:12" ht="12.75">
      <c r="A9" s="28"/>
      <c r="B9" s="36"/>
      <c r="C9" s="37"/>
      <c r="D9" s="36"/>
      <c r="E9" s="36"/>
      <c r="F9" s="36"/>
      <c r="G9" s="38"/>
      <c r="H9" s="36">
        <v>0</v>
      </c>
      <c r="I9" s="36"/>
      <c r="J9" s="39">
        <v>0</v>
      </c>
      <c r="K9" s="36">
        <v>1</v>
      </c>
      <c r="L9" s="14">
        <f t="shared" si="0"/>
        <v>0</v>
      </c>
    </row>
    <row r="10" spans="1:12" ht="12.75">
      <c r="A10" s="28"/>
      <c r="B10" s="36"/>
      <c r="C10" s="37"/>
      <c r="D10" s="36"/>
      <c r="E10" s="36"/>
      <c r="F10" s="36"/>
      <c r="G10" s="38"/>
      <c r="H10" s="36">
        <v>0</v>
      </c>
      <c r="I10" s="36"/>
      <c r="J10" s="39">
        <v>0</v>
      </c>
      <c r="K10" s="36">
        <v>1</v>
      </c>
      <c r="L10" s="14">
        <f t="shared" si="0"/>
        <v>0</v>
      </c>
    </row>
    <row r="11" spans="1:12" ht="12.75">
      <c r="A11" s="28"/>
      <c r="B11" s="36"/>
      <c r="C11" s="37"/>
      <c r="D11" s="36"/>
      <c r="E11" s="36"/>
      <c r="F11" s="36"/>
      <c r="G11" s="38"/>
      <c r="H11" s="36">
        <v>0</v>
      </c>
      <c r="I11" s="36"/>
      <c r="J11" s="39">
        <v>0</v>
      </c>
      <c r="K11" s="36">
        <v>1</v>
      </c>
      <c r="L11" s="14">
        <f t="shared" si="0"/>
        <v>0</v>
      </c>
    </row>
    <row r="12" spans="1:12" ht="12.75">
      <c r="A12" s="13"/>
      <c r="B12" s="36"/>
      <c r="C12" s="37"/>
      <c r="D12" s="36"/>
      <c r="E12" s="36"/>
      <c r="F12" s="36"/>
      <c r="G12" s="38"/>
      <c r="H12" s="36">
        <v>0</v>
      </c>
      <c r="I12" s="36"/>
      <c r="J12" s="39">
        <v>0</v>
      </c>
      <c r="K12" s="36">
        <v>1</v>
      </c>
      <c r="L12" s="14">
        <f t="shared" si="0"/>
        <v>0</v>
      </c>
    </row>
    <row r="13" spans="1:12" ht="12.75">
      <c r="A13" s="28"/>
      <c r="B13" s="36"/>
      <c r="C13" s="37"/>
      <c r="D13" s="36"/>
      <c r="E13" s="36"/>
      <c r="F13" s="36"/>
      <c r="G13" s="38"/>
      <c r="H13" s="36">
        <v>0</v>
      </c>
      <c r="I13" s="36"/>
      <c r="J13" s="39">
        <v>0</v>
      </c>
      <c r="K13" s="36">
        <v>1</v>
      </c>
      <c r="L13" s="14">
        <f>ROUND((H13/K13*J13)*(C13*2),2)</f>
        <v>0</v>
      </c>
    </row>
    <row r="14" spans="1:12" s="187" customFormat="1" ht="12.75">
      <c r="A14" s="82"/>
      <c r="B14" s="82"/>
      <c r="C14" s="83"/>
      <c r="D14" s="82"/>
      <c r="E14" s="82"/>
      <c r="F14" s="82"/>
      <c r="G14" s="84"/>
      <c r="H14" s="82"/>
      <c r="I14" s="82"/>
      <c r="J14" s="82"/>
      <c r="K14" s="82"/>
      <c r="L14" s="85">
        <f>SUM(L3:L13)</f>
        <v>0</v>
      </c>
    </row>
    <row r="15" spans="2:6" s="187" customFormat="1" ht="12.75">
      <c r="B15" s="12"/>
      <c r="C15" s="12"/>
      <c r="D15" s="12"/>
      <c r="E15" s="12"/>
      <c r="F15" s="188"/>
    </row>
    <row r="16" spans="2:6" s="187" customFormat="1" ht="12.75">
      <c r="B16" s="12"/>
      <c r="C16" s="12"/>
      <c r="D16" s="12"/>
      <c r="E16" s="12"/>
      <c r="F16" s="188"/>
    </row>
    <row r="17" spans="2:6" s="187" customFormat="1" ht="12.75">
      <c r="B17" s="12"/>
      <c r="C17" s="12"/>
      <c r="D17" s="12"/>
      <c r="E17" s="12"/>
      <c r="F17" s="188"/>
    </row>
    <row r="18" spans="1:6" ht="12.75">
      <c r="A18" s="189" t="s">
        <v>49</v>
      </c>
      <c r="E18" s="190"/>
      <c r="F18" s="190"/>
    </row>
    <row r="19" ht="12.75">
      <c r="A19" s="191" t="s">
        <v>91</v>
      </c>
    </row>
    <row r="20" ht="12.75">
      <c r="A20" s="191" t="s">
        <v>94</v>
      </c>
    </row>
    <row r="21" ht="12.75">
      <c r="A21" s="191" t="s">
        <v>95</v>
      </c>
    </row>
    <row r="22" ht="12.75">
      <c r="A22" s="192" t="s">
        <v>96</v>
      </c>
    </row>
  </sheetData>
  <sheetProtection/>
  <protectedRanges>
    <protectedRange password="FC3C" sqref="A9:A11 A5:A6" name="Intervalo1_1"/>
    <protectedRange password="FC3C" sqref="A7:A8 A3:A4 A12" name="Intervalo1_2"/>
    <protectedRange password="FC3C" sqref="A13" name="Intervalo1_3"/>
  </protectedRanges>
  <mergeCells count="1">
    <mergeCell ref="A1:L1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35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421875" style="12" customWidth="1"/>
    <col min="2" max="2" width="33.421875" style="12" customWidth="1"/>
    <col min="3" max="3" width="9.140625" style="12" customWidth="1"/>
    <col min="4" max="4" width="9.140625" style="138" customWidth="1"/>
    <col min="5" max="5" width="9.140625" style="196" customWidth="1"/>
    <col min="6" max="6" width="13.00390625" style="43" customWidth="1"/>
    <col min="7" max="16384" width="9.140625" style="12" customWidth="1"/>
  </cols>
  <sheetData>
    <row r="1" spans="1:6" ht="12.75">
      <c r="A1" s="250" t="s">
        <v>110</v>
      </c>
      <c r="B1" s="251"/>
      <c r="C1" s="251"/>
      <c r="D1" s="251"/>
      <c r="E1" s="251"/>
      <c r="F1" s="251"/>
    </row>
    <row r="2" spans="1:6" ht="24">
      <c r="A2" s="182" t="s">
        <v>111</v>
      </c>
      <c r="B2" s="182" t="s">
        <v>112</v>
      </c>
      <c r="C2" s="183" t="s">
        <v>113</v>
      </c>
      <c r="D2" s="193" t="s">
        <v>114</v>
      </c>
      <c r="E2" s="194" t="s">
        <v>43</v>
      </c>
      <c r="F2" s="200" t="s">
        <v>115</v>
      </c>
    </row>
    <row r="3" spans="1:6" ht="12.75">
      <c r="A3" s="22">
        <v>1</v>
      </c>
      <c r="B3" s="94"/>
      <c r="C3" s="95"/>
      <c r="D3" s="96"/>
      <c r="E3" s="97"/>
      <c r="F3" s="201">
        <f>D3*E3</f>
        <v>0</v>
      </c>
    </row>
    <row r="4" spans="1:6" ht="12.75">
      <c r="A4" s="22">
        <v>2</v>
      </c>
      <c r="B4" s="94"/>
      <c r="C4" s="95"/>
      <c r="D4" s="96"/>
      <c r="E4" s="97"/>
      <c r="F4" s="201">
        <f aca="true" t="shared" si="0" ref="F4:F33">D4*E4</f>
        <v>0</v>
      </c>
    </row>
    <row r="5" spans="1:6" ht="12.75">
      <c r="A5" s="22">
        <v>3</v>
      </c>
      <c r="B5" s="94"/>
      <c r="C5" s="95"/>
      <c r="D5" s="96"/>
      <c r="E5" s="97"/>
      <c r="F5" s="201">
        <f t="shared" si="0"/>
        <v>0</v>
      </c>
    </row>
    <row r="6" spans="1:6" ht="12.75">
      <c r="A6" s="22">
        <v>4</v>
      </c>
      <c r="B6" s="94"/>
      <c r="C6" s="95"/>
      <c r="D6" s="96"/>
      <c r="E6" s="97"/>
      <c r="F6" s="201">
        <f t="shared" si="0"/>
        <v>0</v>
      </c>
    </row>
    <row r="7" spans="1:6" ht="12.75">
      <c r="A7" s="22">
        <v>5</v>
      </c>
      <c r="B7" s="94"/>
      <c r="C7" s="95"/>
      <c r="D7" s="96"/>
      <c r="E7" s="97"/>
      <c r="F7" s="201">
        <f t="shared" si="0"/>
        <v>0</v>
      </c>
    </row>
    <row r="8" spans="1:6" ht="12.75">
      <c r="A8" s="22">
        <v>6</v>
      </c>
      <c r="B8" s="94"/>
      <c r="C8" s="95"/>
      <c r="D8" s="96"/>
      <c r="E8" s="97"/>
      <c r="F8" s="201">
        <f t="shared" si="0"/>
        <v>0</v>
      </c>
    </row>
    <row r="9" spans="1:6" ht="12.75">
      <c r="A9" s="22">
        <v>7</v>
      </c>
      <c r="B9" s="94"/>
      <c r="C9" s="95"/>
      <c r="D9" s="96"/>
      <c r="E9" s="97"/>
      <c r="F9" s="201">
        <f t="shared" si="0"/>
        <v>0</v>
      </c>
    </row>
    <row r="10" spans="1:6" ht="12.75">
      <c r="A10" s="22">
        <v>8</v>
      </c>
      <c r="B10" s="94"/>
      <c r="C10" s="95"/>
      <c r="D10" s="96"/>
      <c r="E10" s="97"/>
      <c r="F10" s="201">
        <f t="shared" si="0"/>
        <v>0</v>
      </c>
    </row>
    <row r="11" spans="1:6" ht="12.75">
      <c r="A11" s="22">
        <v>9</v>
      </c>
      <c r="B11" s="94"/>
      <c r="C11" s="95"/>
      <c r="D11" s="96"/>
      <c r="E11" s="97"/>
      <c r="F11" s="201">
        <f t="shared" si="0"/>
        <v>0</v>
      </c>
    </row>
    <row r="12" spans="1:6" ht="12.75">
      <c r="A12" s="22">
        <v>10</v>
      </c>
      <c r="B12" s="94"/>
      <c r="C12" s="95"/>
      <c r="D12" s="96"/>
      <c r="E12" s="97"/>
      <c r="F12" s="201">
        <f t="shared" si="0"/>
        <v>0</v>
      </c>
    </row>
    <row r="13" spans="1:6" ht="12.75">
      <c r="A13" s="22">
        <v>11</v>
      </c>
      <c r="B13" s="94"/>
      <c r="C13" s="95"/>
      <c r="D13" s="96"/>
      <c r="E13" s="97"/>
      <c r="F13" s="201">
        <f t="shared" si="0"/>
        <v>0</v>
      </c>
    </row>
    <row r="14" spans="1:6" ht="12.75">
      <c r="A14" s="22">
        <v>12</v>
      </c>
      <c r="B14" s="94"/>
      <c r="C14" s="95"/>
      <c r="D14" s="96"/>
      <c r="E14" s="97"/>
      <c r="F14" s="201">
        <f t="shared" si="0"/>
        <v>0</v>
      </c>
    </row>
    <row r="15" spans="1:6" ht="12.75">
      <c r="A15" s="22">
        <v>13</v>
      </c>
      <c r="B15" s="94"/>
      <c r="C15" s="95"/>
      <c r="D15" s="96"/>
      <c r="E15" s="97"/>
      <c r="F15" s="201">
        <f t="shared" si="0"/>
        <v>0</v>
      </c>
    </row>
    <row r="16" spans="1:6" ht="12.75">
      <c r="A16" s="22">
        <v>14</v>
      </c>
      <c r="B16" s="94"/>
      <c r="C16" s="95"/>
      <c r="D16" s="96"/>
      <c r="E16" s="97"/>
      <c r="F16" s="201">
        <f t="shared" si="0"/>
        <v>0</v>
      </c>
    </row>
    <row r="17" spans="1:6" ht="12.75">
      <c r="A17" s="22">
        <v>15</v>
      </c>
      <c r="B17" s="94"/>
      <c r="C17" s="95"/>
      <c r="D17" s="96"/>
      <c r="E17" s="97"/>
      <c r="F17" s="201">
        <f t="shared" si="0"/>
        <v>0</v>
      </c>
    </row>
    <row r="18" spans="1:6" ht="12.75">
      <c r="A18" s="22">
        <v>16</v>
      </c>
      <c r="B18" s="94"/>
      <c r="C18" s="95"/>
      <c r="D18" s="96"/>
      <c r="E18" s="97"/>
      <c r="F18" s="201">
        <f t="shared" si="0"/>
        <v>0</v>
      </c>
    </row>
    <row r="19" spans="1:6" ht="12.75">
      <c r="A19" s="22">
        <v>17</v>
      </c>
      <c r="B19" s="94"/>
      <c r="C19" s="95"/>
      <c r="D19" s="96"/>
      <c r="E19" s="97"/>
      <c r="F19" s="201">
        <f t="shared" si="0"/>
        <v>0</v>
      </c>
    </row>
    <row r="20" spans="1:6" ht="12.75">
      <c r="A20" s="22">
        <v>18</v>
      </c>
      <c r="B20" s="94"/>
      <c r="C20" s="95"/>
      <c r="D20" s="96"/>
      <c r="E20" s="97"/>
      <c r="F20" s="201">
        <f t="shared" si="0"/>
        <v>0</v>
      </c>
    </row>
    <row r="21" spans="1:6" ht="12.75">
      <c r="A21" s="22">
        <v>19</v>
      </c>
      <c r="B21" s="94"/>
      <c r="C21" s="95"/>
      <c r="D21" s="96"/>
      <c r="E21" s="97"/>
      <c r="F21" s="201">
        <f t="shared" si="0"/>
        <v>0</v>
      </c>
    </row>
    <row r="22" spans="1:6" ht="12.75">
      <c r="A22" s="22">
        <v>20</v>
      </c>
      <c r="B22" s="94"/>
      <c r="C22" s="95"/>
      <c r="D22" s="228"/>
      <c r="E22" s="97"/>
      <c r="F22" s="201">
        <f t="shared" si="0"/>
        <v>0</v>
      </c>
    </row>
    <row r="23" spans="1:6" ht="12.75">
      <c r="A23" s="22">
        <v>21</v>
      </c>
      <c r="B23" s="94"/>
      <c r="C23" s="95"/>
      <c r="D23" s="228"/>
      <c r="E23" s="97"/>
      <c r="F23" s="201">
        <f t="shared" si="0"/>
        <v>0</v>
      </c>
    </row>
    <row r="24" spans="1:6" ht="12.75">
      <c r="A24" s="22">
        <v>22</v>
      </c>
      <c r="B24" s="94"/>
      <c r="C24" s="95"/>
      <c r="D24" s="228"/>
      <c r="E24" s="97"/>
      <c r="F24" s="201">
        <f t="shared" si="0"/>
        <v>0</v>
      </c>
    </row>
    <row r="25" spans="1:6" ht="12.75">
      <c r="A25" s="22">
        <v>23</v>
      </c>
      <c r="B25" s="94"/>
      <c r="C25" s="95"/>
      <c r="D25" s="228"/>
      <c r="E25" s="97"/>
      <c r="F25" s="201">
        <f t="shared" si="0"/>
        <v>0</v>
      </c>
    </row>
    <row r="26" spans="1:6" ht="12.75">
      <c r="A26" s="22">
        <v>24</v>
      </c>
      <c r="B26" s="94"/>
      <c r="C26" s="95"/>
      <c r="D26" s="228"/>
      <c r="E26" s="97"/>
      <c r="F26" s="201">
        <f t="shared" si="0"/>
        <v>0</v>
      </c>
    </row>
    <row r="27" spans="1:6" ht="12.75">
      <c r="A27" s="22">
        <v>25</v>
      </c>
      <c r="B27" s="94"/>
      <c r="C27" s="95"/>
      <c r="D27" s="228"/>
      <c r="E27" s="97"/>
      <c r="F27" s="201">
        <f t="shared" si="0"/>
        <v>0</v>
      </c>
    </row>
    <row r="28" spans="1:6" ht="12.75">
      <c r="A28" s="22">
        <v>26</v>
      </c>
      <c r="B28" s="94"/>
      <c r="C28" s="95"/>
      <c r="D28" s="98"/>
      <c r="E28" s="97"/>
      <c r="F28" s="201">
        <f t="shared" si="0"/>
        <v>0</v>
      </c>
    </row>
    <row r="29" spans="1:6" ht="12.75">
      <c r="A29" s="22">
        <v>27</v>
      </c>
      <c r="B29" s="94"/>
      <c r="C29" s="95"/>
      <c r="D29" s="98"/>
      <c r="E29" s="97"/>
      <c r="F29" s="201">
        <f t="shared" si="0"/>
        <v>0</v>
      </c>
    </row>
    <row r="30" spans="1:6" ht="12.75">
      <c r="A30" s="22">
        <v>28</v>
      </c>
      <c r="B30" s="94"/>
      <c r="C30" s="95"/>
      <c r="D30" s="98"/>
      <c r="E30" s="97"/>
      <c r="F30" s="201">
        <f t="shared" si="0"/>
        <v>0</v>
      </c>
    </row>
    <row r="31" spans="1:6" ht="12.75">
      <c r="A31" s="22">
        <v>29</v>
      </c>
      <c r="B31" s="94"/>
      <c r="C31" s="95"/>
      <c r="D31" s="98"/>
      <c r="E31" s="97"/>
      <c r="F31" s="201">
        <f t="shared" si="0"/>
        <v>0</v>
      </c>
    </row>
    <row r="32" spans="1:6" ht="12.75">
      <c r="A32" s="22">
        <v>30</v>
      </c>
      <c r="B32" s="94"/>
      <c r="C32" s="95"/>
      <c r="D32" s="98"/>
      <c r="E32" s="97"/>
      <c r="F32" s="201">
        <f t="shared" si="0"/>
        <v>0</v>
      </c>
    </row>
    <row r="33" spans="1:6" ht="12.75">
      <c r="A33" s="22">
        <v>31</v>
      </c>
      <c r="B33" s="94"/>
      <c r="C33" s="95"/>
      <c r="D33" s="99"/>
      <c r="E33" s="97"/>
      <c r="F33" s="201">
        <f t="shared" si="0"/>
        <v>0</v>
      </c>
    </row>
    <row r="34" spans="1:6" s="195" customFormat="1" ht="12.75">
      <c r="A34" s="86"/>
      <c r="B34" s="86" t="s">
        <v>16</v>
      </c>
      <c r="C34" s="87"/>
      <c r="D34" s="88"/>
      <c r="E34" s="89"/>
      <c r="F34" s="202">
        <f>SUM(F3:F33)</f>
        <v>0</v>
      </c>
    </row>
    <row r="35" spans="1:6" ht="12.75">
      <c r="A35" s="86"/>
      <c r="B35" s="86" t="s">
        <v>116</v>
      </c>
      <c r="C35" s="87"/>
      <c r="D35" s="88"/>
      <c r="E35" s="89"/>
      <c r="F35" s="202" t="e">
        <f>F34/'1. Receitas e Despesas'!E12*100</f>
        <v>#DIV/0!</v>
      </c>
    </row>
  </sheetData>
  <sheetProtection/>
  <protectedRanges>
    <protectedRange password="FC3C" sqref="A3:A33" name="Intervalo1_2"/>
  </protectedRanges>
  <mergeCells count="1">
    <mergeCell ref="A1:F1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O105"/>
  <sheetViews>
    <sheetView zoomScaleSheetLayoutView="70" zoomScalePageLayoutView="0" workbookViewId="0" topLeftCell="A1">
      <selection activeCell="J6" sqref="J6"/>
    </sheetView>
  </sheetViews>
  <sheetFormatPr defaultColWidth="9.140625" defaultRowHeight="12.75"/>
  <cols>
    <col min="1" max="1" width="7.421875" style="12" customWidth="1"/>
    <col min="2" max="2" width="44.8515625" style="137" customWidth="1"/>
    <col min="3" max="3" width="7.7109375" style="12" bestFit="1" customWidth="1"/>
    <col min="4" max="4" width="11.28125" style="138" bestFit="1" customWidth="1"/>
    <col min="5" max="5" width="9.140625" style="12" customWidth="1"/>
    <col min="6" max="6" width="17.57421875" style="138" customWidth="1"/>
    <col min="7" max="7" width="32.8515625" style="124" customWidth="1"/>
    <col min="8" max="8" width="12.00390625" style="138" customWidth="1"/>
    <col min="9" max="9" width="29.421875" style="124" customWidth="1"/>
    <col min="10" max="10" width="9.140625" style="138" customWidth="1"/>
    <col min="11" max="11" width="24.00390625" style="124" customWidth="1"/>
    <col min="12" max="12" width="13.140625" style="12" bestFit="1" customWidth="1"/>
    <col min="13" max="16384" width="9.140625" style="12" customWidth="1"/>
  </cols>
  <sheetData>
    <row r="1" spans="1:12" s="167" customFormat="1" ht="15">
      <c r="A1" s="413" t="s">
        <v>136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s="167" customFormat="1" ht="15">
      <c r="A2" s="413" t="s">
        <v>122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ht="12.75">
      <c r="A3" s="414" t="s">
        <v>127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5" ht="13.5" thickBot="1">
      <c r="A4" s="122"/>
      <c r="B4" s="122"/>
      <c r="C4" s="122"/>
      <c r="D4" s="123"/>
      <c r="E4" s="122"/>
      <c r="F4" s="123"/>
      <c r="H4" s="123"/>
      <c r="J4" s="123"/>
      <c r="L4" s="122"/>
      <c r="M4" s="122"/>
      <c r="N4" s="122"/>
      <c r="O4" s="122"/>
    </row>
    <row r="5" spans="1:8" ht="15" customHeight="1">
      <c r="A5" s="437" t="s">
        <v>238</v>
      </c>
      <c r="B5" s="438"/>
      <c r="C5" s="438"/>
      <c r="D5" s="438"/>
      <c r="E5" s="438"/>
      <c r="F5" s="438"/>
      <c r="G5" s="438"/>
      <c r="H5" s="439"/>
    </row>
    <row r="6" spans="1:8" ht="15" customHeight="1">
      <c r="A6" s="440" t="s">
        <v>123</v>
      </c>
      <c r="B6" s="411" t="s">
        <v>124</v>
      </c>
      <c r="C6" s="411" t="s">
        <v>125</v>
      </c>
      <c r="D6" s="415" t="s">
        <v>114</v>
      </c>
      <c r="E6" s="411" t="s">
        <v>138</v>
      </c>
      <c r="F6" s="411" t="s">
        <v>147</v>
      </c>
      <c r="G6" s="411" t="s">
        <v>233</v>
      </c>
      <c r="H6" s="442" t="s">
        <v>142</v>
      </c>
    </row>
    <row r="7" spans="1:8" ht="12.75">
      <c r="A7" s="441"/>
      <c r="B7" s="412"/>
      <c r="C7" s="412"/>
      <c r="D7" s="416"/>
      <c r="E7" s="412"/>
      <c r="F7" s="412"/>
      <c r="G7" s="412"/>
      <c r="H7" s="443"/>
    </row>
    <row r="8" spans="1:8" ht="12.75" customHeight="1">
      <c r="A8" s="145" t="s">
        <v>156</v>
      </c>
      <c r="B8" s="129"/>
      <c r="C8" s="130"/>
      <c r="D8" s="131"/>
      <c r="E8" s="132"/>
      <c r="F8" s="171" t="s">
        <v>226</v>
      </c>
      <c r="G8" s="173"/>
      <c r="H8" s="146">
        <f>D8*E8</f>
        <v>0</v>
      </c>
    </row>
    <row r="9" spans="1:8" ht="12.75" customHeight="1">
      <c r="A9" s="145" t="s">
        <v>157</v>
      </c>
      <c r="B9" s="129"/>
      <c r="C9" s="130"/>
      <c r="D9" s="131"/>
      <c r="E9" s="132"/>
      <c r="F9" s="171" t="s">
        <v>226</v>
      </c>
      <c r="G9" s="173"/>
      <c r="H9" s="146">
        <f aca="true" t="shared" si="0" ref="H9:H17">D9*E9</f>
        <v>0</v>
      </c>
    </row>
    <row r="10" spans="1:8" ht="12.75" customHeight="1">
      <c r="A10" s="145" t="s">
        <v>158</v>
      </c>
      <c r="B10" s="129"/>
      <c r="C10" s="130"/>
      <c r="D10" s="131"/>
      <c r="E10" s="132"/>
      <c r="F10" s="171" t="s">
        <v>226</v>
      </c>
      <c r="G10" s="173"/>
      <c r="H10" s="146">
        <f t="shared" si="0"/>
        <v>0</v>
      </c>
    </row>
    <row r="11" spans="1:8" ht="12.75" customHeight="1">
      <c r="A11" s="145" t="s">
        <v>159</v>
      </c>
      <c r="B11" s="129"/>
      <c r="C11" s="130"/>
      <c r="D11" s="131"/>
      <c r="E11" s="132"/>
      <c r="F11" s="171" t="s">
        <v>226</v>
      </c>
      <c r="G11" s="173"/>
      <c r="H11" s="146">
        <f t="shared" si="0"/>
        <v>0</v>
      </c>
    </row>
    <row r="12" spans="1:8" ht="12.75" customHeight="1">
      <c r="A12" s="145" t="s">
        <v>160</v>
      </c>
      <c r="B12" s="129"/>
      <c r="C12" s="130"/>
      <c r="D12" s="131"/>
      <c r="E12" s="132"/>
      <c r="F12" s="171" t="s">
        <v>226</v>
      </c>
      <c r="G12" s="173"/>
      <c r="H12" s="146">
        <f t="shared" si="0"/>
        <v>0</v>
      </c>
    </row>
    <row r="13" spans="1:8" ht="12.75" customHeight="1">
      <c r="A13" s="145" t="s">
        <v>161</v>
      </c>
      <c r="B13" s="129"/>
      <c r="C13" s="130"/>
      <c r="D13" s="131"/>
      <c r="E13" s="132"/>
      <c r="F13" s="171" t="s">
        <v>226</v>
      </c>
      <c r="G13" s="173"/>
      <c r="H13" s="146">
        <f t="shared" si="0"/>
        <v>0</v>
      </c>
    </row>
    <row r="14" spans="1:8" ht="12.75" customHeight="1">
      <c r="A14" s="145" t="s">
        <v>162</v>
      </c>
      <c r="B14" s="129"/>
      <c r="C14" s="130"/>
      <c r="D14" s="131"/>
      <c r="E14" s="132"/>
      <c r="F14" s="171" t="s">
        <v>226</v>
      </c>
      <c r="G14" s="173"/>
      <c r="H14" s="146">
        <f t="shared" si="0"/>
        <v>0</v>
      </c>
    </row>
    <row r="15" spans="1:8" ht="12.75" customHeight="1">
      <c r="A15" s="145" t="s">
        <v>163</v>
      </c>
      <c r="B15" s="129"/>
      <c r="C15" s="130"/>
      <c r="D15" s="131"/>
      <c r="E15" s="132"/>
      <c r="F15" s="171" t="s">
        <v>226</v>
      </c>
      <c r="G15" s="173"/>
      <c r="H15" s="146">
        <f t="shared" si="0"/>
        <v>0</v>
      </c>
    </row>
    <row r="16" spans="1:8" ht="12.75" customHeight="1">
      <c r="A16" s="145" t="s">
        <v>164</v>
      </c>
      <c r="B16" s="129"/>
      <c r="C16" s="130"/>
      <c r="D16" s="131"/>
      <c r="E16" s="132"/>
      <c r="F16" s="171" t="s">
        <v>226</v>
      </c>
      <c r="G16" s="173"/>
      <c r="H16" s="146">
        <f t="shared" si="0"/>
        <v>0</v>
      </c>
    </row>
    <row r="17" spans="1:8" ht="12.75" customHeight="1">
      <c r="A17" s="145" t="s">
        <v>165</v>
      </c>
      <c r="B17" s="129"/>
      <c r="C17" s="130"/>
      <c r="D17" s="131"/>
      <c r="E17" s="132"/>
      <c r="F17" s="171" t="s">
        <v>226</v>
      </c>
      <c r="G17" s="173"/>
      <c r="H17" s="146">
        <f t="shared" si="0"/>
        <v>0</v>
      </c>
    </row>
    <row r="18" spans="1:8" ht="13.5" thickBot="1">
      <c r="A18" s="435" t="s">
        <v>126</v>
      </c>
      <c r="B18" s="436"/>
      <c r="C18" s="147"/>
      <c r="D18" s="148"/>
      <c r="E18" s="147"/>
      <c r="F18" s="172"/>
      <c r="G18" s="174"/>
      <c r="H18" s="149">
        <f>SUM(H8:H17)</f>
        <v>0</v>
      </c>
    </row>
    <row r="19" spans="1:12" ht="12.75">
      <c r="A19" s="139"/>
      <c r="B19" s="139"/>
      <c r="C19" s="140"/>
      <c r="D19" s="141"/>
      <c r="E19" s="140"/>
      <c r="F19" s="142"/>
      <c r="G19" s="143"/>
      <c r="H19" s="142"/>
      <c r="I19" s="143"/>
      <c r="J19" s="142"/>
      <c r="K19" s="143"/>
      <c r="L19" s="144"/>
    </row>
    <row r="20" ht="13.5" thickBot="1">
      <c r="L20" s="138"/>
    </row>
    <row r="21" spans="1:12" ht="15" customHeight="1">
      <c r="A21" s="423" t="s">
        <v>166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5"/>
    </row>
    <row r="22" spans="1:12" ht="15" customHeight="1">
      <c r="A22" s="411" t="s">
        <v>123</v>
      </c>
      <c r="B22" s="411" t="s">
        <v>124</v>
      </c>
      <c r="C22" s="411" t="s">
        <v>125</v>
      </c>
      <c r="D22" s="415" t="s">
        <v>137</v>
      </c>
      <c r="E22" s="411" t="s">
        <v>138</v>
      </c>
      <c r="F22" s="409" t="s">
        <v>139</v>
      </c>
      <c r="G22" s="410"/>
      <c r="H22" s="409" t="s">
        <v>140</v>
      </c>
      <c r="I22" s="410"/>
      <c r="J22" s="409" t="s">
        <v>141</v>
      </c>
      <c r="K22" s="410"/>
      <c r="L22" s="125" t="s">
        <v>142</v>
      </c>
    </row>
    <row r="23" spans="1:12" ht="25.5">
      <c r="A23" s="412"/>
      <c r="B23" s="412"/>
      <c r="C23" s="412"/>
      <c r="D23" s="416"/>
      <c r="E23" s="412"/>
      <c r="F23" s="126" t="s">
        <v>143</v>
      </c>
      <c r="G23" s="127" t="s">
        <v>144</v>
      </c>
      <c r="H23" s="126" t="s">
        <v>143</v>
      </c>
      <c r="I23" s="127" t="s">
        <v>145</v>
      </c>
      <c r="J23" s="126" t="s">
        <v>143</v>
      </c>
      <c r="K23" s="127" t="s">
        <v>146</v>
      </c>
      <c r="L23" s="125"/>
    </row>
    <row r="24" spans="1:12" ht="12.75">
      <c r="A24" s="128" t="s">
        <v>167</v>
      </c>
      <c r="B24" s="129"/>
      <c r="C24" s="130"/>
      <c r="D24" s="131">
        <f>(F24+H24+J24)/3</f>
        <v>0</v>
      </c>
      <c r="E24" s="132"/>
      <c r="F24" s="131"/>
      <c r="G24" s="129"/>
      <c r="H24" s="131"/>
      <c r="I24" s="129"/>
      <c r="J24" s="131"/>
      <c r="K24" s="129"/>
      <c r="L24" s="131">
        <f>D24*E24</f>
        <v>0</v>
      </c>
    </row>
    <row r="25" spans="1:12" ht="12.75">
      <c r="A25" s="128" t="s">
        <v>168</v>
      </c>
      <c r="B25" s="129"/>
      <c r="C25" s="130"/>
      <c r="D25" s="131">
        <f aca="true" t="shared" si="1" ref="D25:D39">(F25+H25+J25)/3</f>
        <v>0</v>
      </c>
      <c r="E25" s="132"/>
      <c r="F25" s="131"/>
      <c r="G25" s="129"/>
      <c r="H25" s="131"/>
      <c r="I25" s="129"/>
      <c r="J25" s="131"/>
      <c r="K25" s="129"/>
      <c r="L25" s="131">
        <f aca="true" t="shared" si="2" ref="L25:L34">D25*E25</f>
        <v>0</v>
      </c>
    </row>
    <row r="26" spans="1:12" ht="12.75">
      <c r="A26" s="128" t="s">
        <v>169</v>
      </c>
      <c r="B26" s="129"/>
      <c r="C26" s="130"/>
      <c r="D26" s="131">
        <f t="shared" si="1"/>
        <v>0</v>
      </c>
      <c r="E26" s="132"/>
      <c r="F26" s="131"/>
      <c r="G26" s="129"/>
      <c r="H26" s="131"/>
      <c r="I26" s="129"/>
      <c r="J26" s="131"/>
      <c r="K26" s="129"/>
      <c r="L26" s="131">
        <f t="shared" si="2"/>
        <v>0</v>
      </c>
    </row>
    <row r="27" spans="1:12" ht="12.75">
      <c r="A27" s="128" t="s">
        <v>170</v>
      </c>
      <c r="B27" s="129"/>
      <c r="C27" s="130"/>
      <c r="D27" s="131">
        <f t="shared" si="1"/>
        <v>0</v>
      </c>
      <c r="E27" s="132"/>
      <c r="F27" s="131"/>
      <c r="G27" s="129"/>
      <c r="H27" s="131"/>
      <c r="I27" s="129"/>
      <c r="J27" s="131"/>
      <c r="K27" s="129"/>
      <c r="L27" s="131">
        <f t="shared" si="2"/>
        <v>0</v>
      </c>
    </row>
    <row r="28" spans="1:12" ht="12.75">
      <c r="A28" s="128" t="s">
        <v>171</v>
      </c>
      <c r="B28" s="129"/>
      <c r="C28" s="130"/>
      <c r="D28" s="131">
        <f t="shared" si="1"/>
        <v>0</v>
      </c>
      <c r="E28" s="132"/>
      <c r="F28" s="131"/>
      <c r="G28" s="129"/>
      <c r="H28" s="131"/>
      <c r="I28" s="129"/>
      <c r="J28" s="131"/>
      <c r="K28" s="129"/>
      <c r="L28" s="131">
        <f t="shared" si="2"/>
        <v>0</v>
      </c>
    </row>
    <row r="29" spans="1:12" ht="12.75">
      <c r="A29" s="128" t="s">
        <v>172</v>
      </c>
      <c r="B29" s="129"/>
      <c r="C29" s="130"/>
      <c r="D29" s="131">
        <f t="shared" si="1"/>
        <v>0</v>
      </c>
      <c r="E29" s="132"/>
      <c r="F29" s="131"/>
      <c r="G29" s="129"/>
      <c r="H29" s="131"/>
      <c r="I29" s="129"/>
      <c r="J29" s="131"/>
      <c r="K29" s="129"/>
      <c r="L29" s="131">
        <f t="shared" si="2"/>
        <v>0</v>
      </c>
    </row>
    <row r="30" spans="1:12" ht="12.75">
      <c r="A30" s="128" t="s">
        <v>173</v>
      </c>
      <c r="B30" s="129"/>
      <c r="C30" s="130"/>
      <c r="D30" s="131">
        <f t="shared" si="1"/>
        <v>0</v>
      </c>
      <c r="E30" s="132"/>
      <c r="F30" s="131"/>
      <c r="G30" s="129"/>
      <c r="H30" s="131"/>
      <c r="I30" s="129"/>
      <c r="J30" s="131"/>
      <c r="K30" s="129"/>
      <c r="L30" s="131">
        <f t="shared" si="2"/>
        <v>0</v>
      </c>
    </row>
    <row r="31" spans="1:12" ht="12.75">
      <c r="A31" s="128" t="s">
        <v>174</v>
      </c>
      <c r="B31" s="129"/>
      <c r="C31" s="130"/>
      <c r="D31" s="131">
        <f t="shared" si="1"/>
        <v>0</v>
      </c>
      <c r="E31" s="132"/>
      <c r="F31" s="131"/>
      <c r="G31" s="129"/>
      <c r="H31" s="131"/>
      <c r="I31" s="129"/>
      <c r="J31" s="131"/>
      <c r="K31" s="129"/>
      <c r="L31" s="131">
        <f t="shared" si="2"/>
        <v>0</v>
      </c>
    </row>
    <row r="32" spans="1:12" ht="12.75">
      <c r="A32" s="128" t="s">
        <v>175</v>
      </c>
      <c r="B32" s="129"/>
      <c r="C32" s="130"/>
      <c r="D32" s="131">
        <f t="shared" si="1"/>
        <v>0</v>
      </c>
      <c r="E32" s="132"/>
      <c r="F32" s="131"/>
      <c r="G32" s="129"/>
      <c r="H32" s="131"/>
      <c r="I32" s="129"/>
      <c r="J32" s="131"/>
      <c r="K32" s="129"/>
      <c r="L32" s="131">
        <f t="shared" si="2"/>
        <v>0</v>
      </c>
    </row>
    <row r="33" spans="1:12" ht="12.75">
      <c r="A33" s="128" t="s">
        <v>176</v>
      </c>
      <c r="B33" s="129"/>
      <c r="C33" s="130"/>
      <c r="D33" s="131">
        <f t="shared" si="1"/>
        <v>0</v>
      </c>
      <c r="E33" s="132"/>
      <c r="F33" s="131"/>
      <c r="G33" s="129"/>
      <c r="H33" s="131"/>
      <c r="I33" s="129"/>
      <c r="J33" s="131"/>
      <c r="K33" s="129"/>
      <c r="L33" s="131">
        <f t="shared" si="2"/>
        <v>0</v>
      </c>
    </row>
    <row r="34" spans="1:12" ht="12.75">
      <c r="A34" s="128" t="s">
        <v>177</v>
      </c>
      <c r="B34" s="129"/>
      <c r="C34" s="130"/>
      <c r="D34" s="131">
        <f t="shared" si="1"/>
        <v>0</v>
      </c>
      <c r="E34" s="132"/>
      <c r="F34" s="131"/>
      <c r="G34" s="129"/>
      <c r="H34" s="131"/>
      <c r="I34" s="129"/>
      <c r="J34" s="131"/>
      <c r="K34" s="129"/>
      <c r="L34" s="131">
        <f t="shared" si="2"/>
        <v>0</v>
      </c>
    </row>
    <row r="35" spans="1:12" ht="12.75">
      <c r="A35" s="128" t="s">
        <v>178</v>
      </c>
      <c r="B35" s="129"/>
      <c r="C35" s="130"/>
      <c r="D35" s="131">
        <f t="shared" si="1"/>
        <v>0</v>
      </c>
      <c r="E35" s="132"/>
      <c r="F35" s="131"/>
      <c r="G35" s="129"/>
      <c r="H35" s="131"/>
      <c r="I35" s="129"/>
      <c r="J35" s="131"/>
      <c r="K35" s="129"/>
      <c r="L35" s="131">
        <f>D35*E35</f>
        <v>0</v>
      </c>
    </row>
    <row r="36" spans="1:12" ht="12.75">
      <c r="A36" s="128" t="s">
        <v>179</v>
      </c>
      <c r="B36" s="129"/>
      <c r="C36" s="130"/>
      <c r="D36" s="131">
        <f t="shared" si="1"/>
        <v>0</v>
      </c>
      <c r="E36" s="132"/>
      <c r="F36" s="131"/>
      <c r="G36" s="129"/>
      <c r="H36" s="131"/>
      <c r="I36" s="129"/>
      <c r="J36" s="131"/>
      <c r="K36" s="129"/>
      <c r="L36" s="131">
        <f>D36*E36</f>
        <v>0</v>
      </c>
    </row>
    <row r="37" spans="1:12" ht="12.75">
      <c r="A37" s="128" t="s">
        <v>180</v>
      </c>
      <c r="B37" s="129"/>
      <c r="C37" s="130"/>
      <c r="D37" s="131">
        <f t="shared" si="1"/>
        <v>0</v>
      </c>
      <c r="E37" s="132"/>
      <c r="F37" s="131"/>
      <c r="G37" s="129"/>
      <c r="H37" s="131"/>
      <c r="I37" s="129"/>
      <c r="J37" s="131"/>
      <c r="K37" s="129"/>
      <c r="L37" s="131">
        <f>D37*E37</f>
        <v>0</v>
      </c>
    </row>
    <row r="38" spans="1:12" ht="12.75">
      <c r="A38" s="128" t="s">
        <v>181</v>
      </c>
      <c r="B38" s="129"/>
      <c r="C38" s="130"/>
      <c r="D38" s="131">
        <f t="shared" si="1"/>
        <v>0</v>
      </c>
      <c r="E38" s="132"/>
      <c r="F38" s="131"/>
      <c r="G38" s="129"/>
      <c r="H38" s="131"/>
      <c r="I38" s="129"/>
      <c r="J38" s="131"/>
      <c r="K38" s="129"/>
      <c r="L38" s="131">
        <f>D38*E38</f>
        <v>0</v>
      </c>
    </row>
    <row r="39" spans="1:12" ht="12.75">
      <c r="A39" s="128" t="s">
        <v>182</v>
      </c>
      <c r="B39" s="129"/>
      <c r="C39" s="130"/>
      <c r="D39" s="131">
        <f t="shared" si="1"/>
        <v>0</v>
      </c>
      <c r="E39" s="132"/>
      <c r="F39" s="131"/>
      <c r="G39" s="129"/>
      <c r="H39" s="131"/>
      <c r="I39" s="129"/>
      <c r="J39" s="131"/>
      <c r="K39" s="129"/>
      <c r="L39" s="131">
        <f>D39*E39</f>
        <v>0</v>
      </c>
    </row>
    <row r="40" spans="1:12" ht="12.75">
      <c r="A40" s="409" t="s">
        <v>126</v>
      </c>
      <c r="B40" s="410"/>
      <c r="C40" s="133"/>
      <c r="D40" s="134"/>
      <c r="E40" s="133"/>
      <c r="F40" s="135"/>
      <c r="G40" s="127"/>
      <c r="H40" s="135"/>
      <c r="I40" s="127"/>
      <c r="J40" s="135"/>
      <c r="K40" s="127"/>
      <c r="L40" s="136">
        <f>SUM(L24:L39)</f>
        <v>0</v>
      </c>
    </row>
    <row r="41" spans="1:12" ht="12.75">
      <c r="A41" s="139"/>
      <c r="B41" s="139"/>
      <c r="C41" s="140"/>
      <c r="D41" s="141"/>
      <c r="E41" s="140"/>
      <c r="F41" s="142"/>
      <c r="G41" s="143"/>
      <c r="H41" s="142"/>
      <c r="I41" s="143"/>
      <c r="J41" s="142"/>
      <c r="K41" s="143"/>
      <c r="L41" s="144"/>
    </row>
    <row r="42" spans="1:12" ht="13.5" thickBot="1">
      <c r="A42" s="139"/>
      <c r="B42" s="139"/>
      <c r="C42" s="140"/>
      <c r="D42" s="141"/>
      <c r="E42" s="140"/>
      <c r="F42" s="142"/>
      <c r="G42" s="143"/>
      <c r="H42" s="142"/>
      <c r="I42" s="143"/>
      <c r="J42" s="142"/>
      <c r="K42" s="143"/>
      <c r="L42" s="144"/>
    </row>
    <row r="43" spans="1:12" ht="15" customHeight="1">
      <c r="A43" s="423" t="s">
        <v>183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5"/>
    </row>
    <row r="44" spans="1:12" ht="15" customHeight="1">
      <c r="A44" s="411" t="s">
        <v>123</v>
      </c>
      <c r="B44" s="411" t="s">
        <v>124</v>
      </c>
      <c r="C44" s="411" t="s">
        <v>125</v>
      </c>
      <c r="D44" s="415" t="s">
        <v>137</v>
      </c>
      <c r="E44" s="411" t="s">
        <v>138</v>
      </c>
      <c r="F44" s="409" t="s">
        <v>139</v>
      </c>
      <c r="G44" s="410"/>
      <c r="H44" s="409" t="s">
        <v>140</v>
      </c>
      <c r="I44" s="410"/>
      <c r="J44" s="409" t="s">
        <v>141</v>
      </c>
      <c r="K44" s="410"/>
      <c r="L44" s="125" t="s">
        <v>142</v>
      </c>
    </row>
    <row r="45" spans="1:12" ht="25.5">
      <c r="A45" s="412"/>
      <c r="B45" s="412"/>
      <c r="C45" s="412"/>
      <c r="D45" s="416"/>
      <c r="E45" s="412"/>
      <c r="F45" s="126" t="s">
        <v>143</v>
      </c>
      <c r="G45" s="127" t="s">
        <v>144</v>
      </c>
      <c r="H45" s="126" t="s">
        <v>143</v>
      </c>
      <c r="I45" s="127" t="s">
        <v>145</v>
      </c>
      <c r="J45" s="126" t="s">
        <v>143</v>
      </c>
      <c r="K45" s="127" t="s">
        <v>146</v>
      </c>
      <c r="L45" s="125"/>
    </row>
    <row r="46" spans="1:12" ht="12.75">
      <c r="A46" s="128" t="s">
        <v>184</v>
      </c>
      <c r="B46" s="152"/>
      <c r="C46" s="130"/>
      <c r="D46" s="131">
        <f>(F46+H46+J46)/3</f>
        <v>0</v>
      </c>
      <c r="E46" s="132"/>
      <c r="F46" s="154"/>
      <c r="G46" s="155"/>
      <c r="H46" s="154"/>
      <c r="I46" s="155"/>
      <c r="J46" s="154"/>
      <c r="K46" s="155"/>
      <c r="L46" s="131">
        <f>D46*E46</f>
        <v>0</v>
      </c>
    </row>
    <row r="47" spans="1:12" ht="12.75">
      <c r="A47" s="128" t="s">
        <v>185</v>
      </c>
      <c r="B47" s="129"/>
      <c r="C47" s="130"/>
      <c r="D47" s="131">
        <f aca="true" t="shared" si="3" ref="D47:D55">(F47+H47+J47)/3</f>
        <v>0</v>
      </c>
      <c r="E47" s="132"/>
      <c r="F47" s="154"/>
      <c r="G47" s="155"/>
      <c r="H47" s="154"/>
      <c r="I47" s="155"/>
      <c r="J47" s="154"/>
      <c r="K47" s="155"/>
      <c r="L47" s="131">
        <f aca="true" t="shared" si="4" ref="L47:L55">D47*E47</f>
        <v>0</v>
      </c>
    </row>
    <row r="48" spans="1:12" ht="12.75">
      <c r="A48" s="128" t="s">
        <v>186</v>
      </c>
      <c r="B48" s="129"/>
      <c r="C48" s="130"/>
      <c r="D48" s="131">
        <f t="shared" si="3"/>
        <v>0</v>
      </c>
      <c r="E48" s="132"/>
      <c r="F48" s="154"/>
      <c r="G48" s="155"/>
      <c r="H48" s="154"/>
      <c r="I48" s="155"/>
      <c r="J48" s="154"/>
      <c r="K48" s="155"/>
      <c r="L48" s="131">
        <f t="shared" si="4"/>
        <v>0</v>
      </c>
    </row>
    <row r="49" spans="1:12" ht="12.75">
      <c r="A49" s="128" t="s">
        <v>187</v>
      </c>
      <c r="B49" s="129"/>
      <c r="C49" s="130"/>
      <c r="D49" s="131">
        <f t="shared" si="3"/>
        <v>0</v>
      </c>
      <c r="E49" s="132"/>
      <c r="F49" s="154"/>
      <c r="G49" s="155"/>
      <c r="H49" s="154"/>
      <c r="I49" s="155"/>
      <c r="J49" s="154"/>
      <c r="K49" s="155"/>
      <c r="L49" s="131">
        <f t="shared" si="4"/>
        <v>0</v>
      </c>
    </row>
    <row r="50" spans="1:12" ht="12.75">
      <c r="A50" s="128" t="s">
        <v>188</v>
      </c>
      <c r="B50" s="129"/>
      <c r="C50" s="130"/>
      <c r="D50" s="131">
        <f t="shared" si="3"/>
        <v>0</v>
      </c>
      <c r="E50" s="132"/>
      <c r="F50" s="154"/>
      <c r="G50" s="155"/>
      <c r="H50" s="154"/>
      <c r="I50" s="155"/>
      <c r="J50" s="154"/>
      <c r="K50" s="155"/>
      <c r="L50" s="131">
        <f t="shared" si="4"/>
        <v>0</v>
      </c>
    </row>
    <row r="51" spans="1:12" ht="12.75">
      <c r="A51" s="128" t="s">
        <v>189</v>
      </c>
      <c r="B51" s="129"/>
      <c r="C51" s="130"/>
      <c r="D51" s="131">
        <f t="shared" si="3"/>
        <v>0</v>
      </c>
      <c r="E51" s="132"/>
      <c r="F51" s="154"/>
      <c r="G51" s="155"/>
      <c r="H51" s="154"/>
      <c r="I51" s="155"/>
      <c r="J51" s="154"/>
      <c r="K51" s="155"/>
      <c r="L51" s="131">
        <f t="shared" si="4"/>
        <v>0</v>
      </c>
    </row>
    <row r="52" spans="1:12" ht="12.75">
      <c r="A52" s="128" t="s">
        <v>190</v>
      </c>
      <c r="B52" s="129"/>
      <c r="C52" s="130"/>
      <c r="D52" s="131">
        <f t="shared" si="3"/>
        <v>0</v>
      </c>
      <c r="E52" s="132"/>
      <c r="F52" s="218"/>
      <c r="G52" s="152"/>
      <c r="H52" s="218"/>
      <c r="I52" s="152"/>
      <c r="J52" s="218"/>
      <c r="K52" s="152"/>
      <c r="L52" s="131">
        <f t="shared" si="4"/>
        <v>0</v>
      </c>
    </row>
    <row r="53" spans="1:12" ht="12.75">
      <c r="A53" s="128" t="s">
        <v>191</v>
      </c>
      <c r="B53" s="129"/>
      <c r="C53" s="130"/>
      <c r="D53" s="131">
        <f t="shared" si="3"/>
        <v>0</v>
      </c>
      <c r="E53" s="132"/>
      <c r="F53" s="218"/>
      <c r="G53" s="152"/>
      <c r="H53" s="218"/>
      <c r="I53" s="152"/>
      <c r="J53" s="218"/>
      <c r="K53" s="152"/>
      <c r="L53" s="131">
        <f t="shared" si="4"/>
        <v>0</v>
      </c>
    </row>
    <row r="54" spans="1:12" ht="12.75">
      <c r="A54" s="128" t="s">
        <v>192</v>
      </c>
      <c r="B54" s="129"/>
      <c r="C54" s="130"/>
      <c r="D54" s="131">
        <f t="shared" si="3"/>
        <v>0</v>
      </c>
      <c r="E54" s="132"/>
      <c r="F54" s="218"/>
      <c r="G54" s="152"/>
      <c r="H54" s="218"/>
      <c r="I54" s="152"/>
      <c r="J54" s="218"/>
      <c r="K54" s="152"/>
      <c r="L54" s="131">
        <f t="shared" si="4"/>
        <v>0</v>
      </c>
    </row>
    <row r="55" spans="1:12" ht="12.75">
      <c r="A55" s="128" t="s">
        <v>193</v>
      </c>
      <c r="B55" s="129"/>
      <c r="C55" s="130"/>
      <c r="D55" s="131">
        <f t="shared" si="3"/>
        <v>0</v>
      </c>
      <c r="E55" s="132"/>
      <c r="F55" s="218"/>
      <c r="G55" s="152"/>
      <c r="H55" s="218"/>
      <c r="I55" s="152"/>
      <c r="J55" s="218"/>
      <c r="K55" s="152"/>
      <c r="L55" s="131">
        <f t="shared" si="4"/>
        <v>0</v>
      </c>
    </row>
    <row r="56" spans="1:12" ht="12.75">
      <c r="A56" s="409" t="s">
        <v>126</v>
      </c>
      <c r="B56" s="410"/>
      <c r="C56" s="133"/>
      <c r="D56" s="134"/>
      <c r="E56" s="133"/>
      <c r="F56" s="135"/>
      <c r="G56" s="127"/>
      <c r="H56" s="135"/>
      <c r="I56" s="127"/>
      <c r="J56" s="135"/>
      <c r="K56" s="127"/>
      <c r="L56" s="136">
        <f>SUM(L46:L55)</f>
        <v>0</v>
      </c>
    </row>
    <row r="57" spans="1:12" ht="12.75">
      <c r="A57" s="139"/>
      <c r="B57" s="139"/>
      <c r="C57" s="140"/>
      <c r="D57" s="141"/>
      <c r="E57" s="140"/>
      <c r="F57" s="142"/>
      <c r="G57" s="143"/>
      <c r="H57" s="142"/>
      <c r="I57" s="143"/>
      <c r="J57" s="142"/>
      <c r="K57" s="143"/>
      <c r="L57" s="144"/>
    </row>
    <row r="58" spans="1:12" ht="12.75">
      <c r="A58" s="426" t="s">
        <v>241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8"/>
    </row>
    <row r="59" spans="1:12" ht="24.75" customHeight="1">
      <c r="A59" s="429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1"/>
    </row>
    <row r="60" spans="1:12" ht="12.75">
      <c r="A60" s="139"/>
      <c r="B60" s="139"/>
      <c r="C60" s="140"/>
      <c r="D60" s="141"/>
      <c r="E60" s="140"/>
      <c r="F60" s="142"/>
      <c r="G60" s="143"/>
      <c r="H60" s="142"/>
      <c r="I60" s="143"/>
      <c r="J60" s="142"/>
      <c r="K60" s="143"/>
      <c r="L60" s="144"/>
    </row>
    <row r="61" spans="1:12" ht="12.75" customHeight="1">
      <c r="A61" s="417" t="s">
        <v>263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9"/>
    </row>
    <row r="62" spans="1:12" ht="12.75">
      <c r="A62" s="420"/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2"/>
    </row>
    <row r="63" spans="1:12" ht="12.75">
      <c r="A63" s="139"/>
      <c r="B63" s="139"/>
      <c r="C63" s="140"/>
      <c r="D63" s="141"/>
      <c r="E63" s="140"/>
      <c r="F63" s="142"/>
      <c r="G63" s="143"/>
      <c r="H63" s="142"/>
      <c r="I63" s="143"/>
      <c r="J63" s="142"/>
      <c r="K63" s="143"/>
      <c r="L63" s="144"/>
    </row>
    <row r="64" ht="13.5" thickBot="1"/>
    <row r="65" spans="1:12" ht="15" customHeight="1">
      <c r="A65" s="423" t="s">
        <v>229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4"/>
      <c r="L65" s="425"/>
    </row>
    <row r="66" spans="1:12" ht="15" customHeight="1">
      <c r="A66" s="411" t="s">
        <v>123</v>
      </c>
      <c r="B66" s="411" t="s">
        <v>124</v>
      </c>
      <c r="C66" s="411" t="s">
        <v>125</v>
      </c>
      <c r="D66" s="415" t="s">
        <v>137</v>
      </c>
      <c r="E66" s="411" t="s">
        <v>138</v>
      </c>
      <c r="F66" s="409" t="s">
        <v>139</v>
      </c>
      <c r="G66" s="410"/>
      <c r="H66" s="409" t="s">
        <v>140</v>
      </c>
      <c r="I66" s="410"/>
      <c r="J66" s="409" t="s">
        <v>141</v>
      </c>
      <c r="K66" s="410"/>
      <c r="L66" s="125" t="s">
        <v>142</v>
      </c>
    </row>
    <row r="67" spans="1:12" ht="25.5">
      <c r="A67" s="412"/>
      <c r="B67" s="412"/>
      <c r="C67" s="412"/>
      <c r="D67" s="416"/>
      <c r="E67" s="412"/>
      <c r="F67" s="126" t="s">
        <v>143</v>
      </c>
      <c r="G67" s="127" t="s">
        <v>144</v>
      </c>
      <c r="H67" s="126" t="s">
        <v>143</v>
      </c>
      <c r="I67" s="127" t="s">
        <v>145</v>
      </c>
      <c r="J67" s="126" t="s">
        <v>143</v>
      </c>
      <c r="K67" s="127" t="s">
        <v>146</v>
      </c>
      <c r="L67" s="125"/>
    </row>
    <row r="68" spans="1:12" ht="12.75">
      <c r="A68" s="128" t="s">
        <v>194</v>
      </c>
      <c r="B68" s="129"/>
      <c r="C68" s="130"/>
      <c r="D68" s="131">
        <f>(F68+H68+J68)/3</f>
        <v>0</v>
      </c>
      <c r="E68" s="132"/>
      <c r="F68" s="131"/>
      <c r="G68" s="129"/>
      <c r="H68" s="131"/>
      <c r="I68" s="129"/>
      <c r="J68" s="131"/>
      <c r="K68" s="129"/>
      <c r="L68" s="131">
        <f>D68*E68</f>
        <v>0</v>
      </c>
    </row>
    <row r="69" spans="1:12" ht="12.75">
      <c r="A69" s="128" t="s">
        <v>195</v>
      </c>
      <c r="B69" s="129"/>
      <c r="C69" s="130"/>
      <c r="D69" s="131">
        <f>(F69+H69+J69)/3</f>
        <v>0</v>
      </c>
      <c r="E69" s="132"/>
      <c r="F69" s="131"/>
      <c r="G69" s="129"/>
      <c r="H69" s="131"/>
      <c r="I69" s="129"/>
      <c r="J69" s="131"/>
      <c r="K69" s="129"/>
      <c r="L69" s="131">
        <f aca="true" t="shared" si="5" ref="L69:L77">D69*E69</f>
        <v>0</v>
      </c>
    </row>
    <row r="70" spans="1:12" ht="12.75">
      <c r="A70" s="128" t="s">
        <v>196</v>
      </c>
      <c r="B70" s="129"/>
      <c r="C70" s="130"/>
      <c r="D70" s="131">
        <f>(F70+H70+J70)/3</f>
        <v>0</v>
      </c>
      <c r="E70" s="132"/>
      <c r="F70" s="131"/>
      <c r="G70" s="129"/>
      <c r="H70" s="131"/>
      <c r="I70" s="129"/>
      <c r="J70" s="131"/>
      <c r="K70" s="129"/>
      <c r="L70" s="131">
        <f t="shared" si="5"/>
        <v>0</v>
      </c>
    </row>
    <row r="71" spans="1:12" ht="12.75">
      <c r="A71" s="128" t="s">
        <v>197</v>
      </c>
      <c r="B71" s="129"/>
      <c r="C71" s="130"/>
      <c r="D71" s="131">
        <f aca="true" t="shared" si="6" ref="D71:D77">(F71+H71+J71)/3</f>
        <v>0</v>
      </c>
      <c r="E71" s="132"/>
      <c r="F71" s="131"/>
      <c r="G71" s="129"/>
      <c r="H71" s="131"/>
      <c r="I71" s="129"/>
      <c r="J71" s="131"/>
      <c r="K71" s="129"/>
      <c r="L71" s="131">
        <f t="shared" si="5"/>
        <v>0</v>
      </c>
    </row>
    <row r="72" spans="1:12" ht="12.75">
      <c r="A72" s="128" t="s">
        <v>198</v>
      </c>
      <c r="B72" s="129"/>
      <c r="C72" s="130"/>
      <c r="D72" s="131">
        <f t="shared" si="6"/>
        <v>0</v>
      </c>
      <c r="E72" s="132"/>
      <c r="F72" s="131"/>
      <c r="G72" s="129"/>
      <c r="H72" s="131"/>
      <c r="I72" s="129"/>
      <c r="J72" s="131"/>
      <c r="K72" s="129"/>
      <c r="L72" s="131">
        <f t="shared" si="5"/>
        <v>0</v>
      </c>
    </row>
    <row r="73" spans="1:12" ht="12.75">
      <c r="A73" s="128" t="s">
        <v>203</v>
      </c>
      <c r="B73" s="129"/>
      <c r="C73" s="130"/>
      <c r="D73" s="131">
        <f t="shared" si="6"/>
        <v>0</v>
      </c>
      <c r="E73" s="132"/>
      <c r="F73" s="131"/>
      <c r="G73" s="129"/>
      <c r="H73" s="131"/>
      <c r="I73" s="129"/>
      <c r="J73" s="131"/>
      <c r="K73" s="129"/>
      <c r="L73" s="131">
        <f t="shared" si="5"/>
        <v>0</v>
      </c>
    </row>
    <row r="74" spans="1:12" ht="12.75">
      <c r="A74" s="128" t="s">
        <v>204</v>
      </c>
      <c r="B74" s="129"/>
      <c r="C74" s="130"/>
      <c r="D74" s="131">
        <f t="shared" si="6"/>
        <v>0</v>
      </c>
      <c r="E74" s="132"/>
      <c r="F74" s="131"/>
      <c r="G74" s="129"/>
      <c r="H74" s="131"/>
      <c r="I74" s="129"/>
      <c r="J74" s="131"/>
      <c r="K74" s="129"/>
      <c r="L74" s="131">
        <f t="shared" si="5"/>
        <v>0</v>
      </c>
    </row>
    <row r="75" spans="1:12" ht="12.75">
      <c r="A75" s="128" t="s">
        <v>205</v>
      </c>
      <c r="B75" s="129"/>
      <c r="C75" s="130"/>
      <c r="D75" s="131">
        <f t="shared" si="6"/>
        <v>0</v>
      </c>
      <c r="E75" s="132"/>
      <c r="F75" s="131"/>
      <c r="G75" s="129"/>
      <c r="H75" s="131"/>
      <c r="I75" s="129"/>
      <c r="J75" s="131"/>
      <c r="K75" s="129"/>
      <c r="L75" s="131">
        <f t="shared" si="5"/>
        <v>0</v>
      </c>
    </row>
    <row r="76" spans="1:12" ht="12.75">
      <c r="A76" s="128" t="s">
        <v>206</v>
      </c>
      <c r="B76" s="129"/>
      <c r="C76" s="130"/>
      <c r="D76" s="131">
        <f t="shared" si="6"/>
        <v>0</v>
      </c>
      <c r="E76" s="132"/>
      <c r="F76" s="131"/>
      <c r="G76" s="129"/>
      <c r="H76" s="131"/>
      <c r="I76" s="129"/>
      <c r="J76" s="131"/>
      <c r="K76" s="129"/>
      <c r="L76" s="131">
        <f t="shared" si="5"/>
        <v>0</v>
      </c>
    </row>
    <row r="77" spans="1:12" ht="12.75">
      <c r="A77" s="128" t="s">
        <v>207</v>
      </c>
      <c r="B77" s="129"/>
      <c r="C77" s="130"/>
      <c r="D77" s="131">
        <f t="shared" si="6"/>
        <v>0</v>
      </c>
      <c r="E77" s="132"/>
      <c r="F77" s="131"/>
      <c r="G77" s="129"/>
      <c r="H77" s="131"/>
      <c r="I77" s="129"/>
      <c r="J77" s="131"/>
      <c r="K77" s="129"/>
      <c r="L77" s="131">
        <f t="shared" si="5"/>
        <v>0</v>
      </c>
    </row>
    <row r="78" spans="1:12" ht="12.75">
      <c r="A78" s="409" t="s">
        <v>126</v>
      </c>
      <c r="B78" s="410"/>
      <c r="C78" s="133"/>
      <c r="D78" s="134"/>
      <c r="E78" s="133"/>
      <c r="F78" s="135"/>
      <c r="G78" s="127"/>
      <c r="H78" s="135"/>
      <c r="I78" s="127"/>
      <c r="J78" s="135"/>
      <c r="K78" s="127"/>
      <c r="L78" s="136">
        <f>SUM(L68:L77)</f>
        <v>0</v>
      </c>
    </row>
    <row r="80" ht="13.5" thickBot="1"/>
    <row r="81" spans="1:12" ht="12.75" customHeight="1">
      <c r="A81" s="423" t="s">
        <v>224</v>
      </c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5"/>
    </row>
    <row r="82" spans="1:12" ht="12.75" customHeight="1">
      <c r="A82" s="411" t="s">
        <v>123</v>
      </c>
      <c r="B82" s="411" t="s">
        <v>124</v>
      </c>
      <c r="C82" s="411" t="s">
        <v>125</v>
      </c>
      <c r="D82" s="415" t="s">
        <v>137</v>
      </c>
      <c r="E82" s="411" t="s">
        <v>138</v>
      </c>
      <c r="F82" s="409" t="s">
        <v>139</v>
      </c>
      <c r="G82" s="410"/>
      <c r="H82" s="409" t="s">
        <v>140</v>
      </c>
      <c r="I82" s="410"/>
      <c r="J82" s="409" t="s">
        <v>141</v>
      </c>
      <c r="K82" s="410"/>
      <c r="L82" s="125" t="s">
        <v>142</v>
      </c>
    </row>
    <row r="83" spans="1:12" ht="25.5">
      <c r="A83" s="412"/>
      <c r="B83" s="412"/>
      <c r="C83" s="412"/>
      <c r="D83" s="416"/>
      <c r="E83" s="412"/>
      <c r="F83" s="126" t="s">
        <v>143</v>
      </c>
      <c r="G83" s="127" t="s">
        <v>144</v>
      </c>
      <c r="H83" s="126" t="s">
        <v>143</v>
      </c>
      <c r="I83" s="127" t="s">
        <v>145</v>
      </c>
      <c r="J83" s="126" t="s">
        <v>143</v>
      </c>
      <c r="K83" s="127" t="s">
        <v>146</v>
      </c>
      <c r="L83" s="125"/>
    </row>
    <row r="84" spans="1:12" ht="12.75">
      <c r="A84" s="128" t="s">
        <v>209</v>
      </c>
      <c r="B84" s="129"/>
      <c r="C84" s="130"/>
      <c r="D84" s="131">
        <f>(F84+H84+J84)/3</f>
        <v>0</v>
      </c>
      <c r="E84" s="132"/>
      <c r="F84" s="131"/>
      <c r="G84" s="129"/>
      <c r="H84" s="131"/>
      <c r="I84" s="129"/>
      <c r="J84" s="131"/>
      <c r="K84" s="129"/>
      <c r="L84" s="131">
        <f>D84*E84</f>
        <v>0</v>
      </c>
    </row>
    <row r="85" spans="1:12" ht="12.75">
      <c r="A85" s="128" t="s">
        <v>210</v>
      </c>
      <c r="B85" s="129"/>
      <c r="C85" s="130"/>
      <c r="D85" s="131">
        <f>(F85+H85+J85)/3</f>
        <v>0</v>
      </c>
      <c r="E85" s="132"/>
      <c r="F85" s="131"/>
      <c r="G85" s="129"/>
      <c r="H85" s="131"/>
      <c r="I85" s="129"/>
      <c r="J85" s="131"/>
      <c r="K85" s="129"/>
      <c r="L85" s="131">
        <f>D85*E85</f>
        <v>0</v>
      </c>
    </row>
    <row r="86" spans="1:12" ht="12.75">
      <c r="A86" s="128" t="s">
        <v>211</v>
      </c>
      <c r="B86" s="129"/>
      <c r="C86" s="130"/>
      <c r="D86" s="131">
        <f>(F86+H86+J86)/3</f>
        <v>0</v>
      </c>
      <c r="E86" s="132"/>
      <c r="F86" s="131"/>
      <c r="G86" s="129"/>
      <c r="H86" s="131"/>
      <c r="I86" s="129"/>
      <c r="J86" s="131"/>
      <c r="K86" s="129"/>
      <c r="L86" s="131">
        <f>D86*E86</f>
        <v>0</v>
      </c>
    </row>
    <row r="87" spans="1:12" ht="12.75">
      <c r="A87" s="128" t="s">
        <v>212</v>
      </c>
      <c r="B87" s="129"/>
      <c r="C87" s="130"/>
      <c r="D87" s="131">
        <f>(F87+H87+J87)/3</f>
        <v>0</v>
      </c>
      <c r="E87" s="132"/>
      <c r="F87" s="131"/>
      <c r="G87" s="129"/>
      <c r="H87" s="131"/>
      <c r="I87" s="129"/>
      <c r="J87" s="131"/>
      <c r="K87" s="129"/>
      <c r="L87" s="131">
        <f>D87*E87</f>
        <v>0</v>
      </c>
    </row>
    <row r="88" spans="1:12" ht="12.75">
      <c r="A88" s="128" t="s">
        <v>213</v>
      </c>
      <c r="B88" s="129"/>
      <c r="C88" s="130"/>
      <c r="D88" s="131">
        <f>(F88+H88+J88)/3</f>
        <v>0</v>
      </c>
      <c r="E88" s="132"/>
      <c r="F88" s="131"/>
      <c r="G88" s="129"/>
      <c r="H88" s="131"/>
      <c r="I88" s="129"/>
      <c r="J88" s="131"/>
      <c r="K88" s="129"/>
      <c r="L88" s="131">
        <f>D88*E88</f>
        <v>0</v>
      </c>
    </row>
    <row r="89" spans="1:12" ht="12.75">
      <c r="A89" s="409" t="s">
        <v>126</v>
      </c>
      <c r="B89" s="410"/>
      <c r="C89" s="133"/>
      <c r="D89" s="134"/>
      <c r="E89" s="133"/>
      <c r="F89" s="135"/>
      <c r="G89" s="127"/>
      <c r="H89" s="135"/>
      <c r="I89" s="127"/>
      <c r="J89" s="135"/>
      <c r="K89" s="127"/>
      <c r="L89" s="136">
        <f>SUM(L84:L88)</f>
        <v>0</v>
      </c>
    </row>
    <row r="91" ht="13.5" thickBot="1"/>
    <row r="92" spans="1:12" ht="12.75">
      <c r="A92" s="432" t="s">
        <v>208</v>
      </c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4"/>
    </row>
    <row r="93" spans="1:12" ht="25.5" customHeight="1">
      <c r="A93" s="411" t="s">
        <v>123</v>
      </c>
      <c r="B93" s="411" t="s">
        <v>124</v>
      </c>
      <c r="C93" s="411" t="s">
        <v>125</v>
      </c>
      <c r="D93" s="415" t="s">
        <v>137</v>
      </c>
      <c r="E93" s="411" t="s">
        <v>138</v>
      </c>
      <c r="F93" s="409" t="s">
        <v>139</v>
      </c>
      <c r="G93" s="410"/>
      <c r="H93" s="409" t="s">
        <v>140</v>
      </c>
      <c r="I93" s="410"/>
      <c r="J93" s="409" t="s">
        <v>141</v>
      </c>
      <c r="K93" s="410"/>
      <c r="L93" s="125" t="s">
        <v>142</v>
      </c>
    </row>
    <row r="94" spans="1:12" ht="25.5">
      <c r="A94" s="412"/>
      <c r="B94" s="412"/>
      <c r="C94" s="412"/>
      <c r="D94" s="416"/>
      <c r="E94" s="412"/>
      <c r="F94" s="126" t="s">
        <v>143</v>
      </c>
      <c r="G94" s="127" t="s">
        <v>144</v>
      </c>
      <c r="H94" s="126" t="s">
        <v>143</v>
      </c>
      <c r="I94" s="127" t="s">
        <v>145</v>
      </c>
      <c r="J94" s="126" t="s">
        <v>143</v>
      </c>
      <c r="K94" s="127" t="s">
        <v>146</v>
      </c>
      <c r="L94" s="125"/>
    </row>
    <row r="95" spans="1:12" ht="12.75">
      <c r="A95" s="128" t="s">
        <v>214</v>
      </c>
      <c r="B95" s="129"/>
      <c r="C95" s="130"/>
      <c r="D95" s="131">
        <f>(F95+H95+J95)/3</f>
        <v>0</v>
      </c>
      <c r="E95" s="132"/>
      <c r="F95" s="131"/>
      <c r="G95" s="129"/>
      <c r="H95" s="131"/>
      <c r="I95" s="129"/>
      <c r="J95" s="131"/>
      <c r="K95" s="129"/>
      <c r="L95" s="131">
        <f>D95*E95</f>
        <v>0</v>
      </c>
    </row>
    <row r="96" spans="1:12" ht="12.75">
      <c r="A96" s="128" t="s">
        <v>215</v>
      </c>
      <c r="B96" s="129"/>
      <c r="C96" s="130"/>
      <c r="D96" s="131">
        <f aca="true" t="shared" si="7" ref="D96:D104">(F96+H96+J96)/3</f>
        <v>0</v>
      </c>
      <c r="E96" s="132"/>
      <c r="F96" s="131"/>
      <c r="G96" s="129"/>
      <c r="H96" s="131"/>
      <c r="I96" s="129"/>
      <c r="J96" s="131"/>
      <c r="K96" s="129"/>
      <c r="L96" s="131">
        <f aca="true" t="shared" si="8" ref="L96:L104">D96*E96</f>
        <v>0</v>
      </c>
    </row>
    <row r="97" spans="1:12" ht="12.75">
      <c r="A97" s="128" t="s">
        <v>216</v>
      </c>
      <c r="B97" s="129"/>
      <c r="C97" s="130"/>
      <c r="D97" s="131">
        <f t="shared" si="7"/>
        <v>0</v>
      </c>
      <c r="E97" s="132"/>
      <c r="F97" s="131"/>
      <c r="G97" s="129"/>
      <c r="H97" s="131"/>
      <c r="I97" s="129"/>
      <c r="J97" s="131"/>
      <c r="K97" s="129"/>
      <c r="L97" s="131">
        <f t="shared" si="8"/>
        <v>0</v>
      </c>
    </row>
    <row r="98" spans="1:12" ht="12.75">
      <c r="A98" s="128" t="s">
        <v>217</v>
      </c>
      <c r="B98" s="129"/>
      <c r="C98" s="130"/>
      <c r="D98" s="131">
        <f t="shared" si="7"/>
        <v>0</v>
      </c>
      <c r="E98" s="132"/>
      <c r="F98" s="131"/>
      <c r="G98" s="129"/>
      <c r="H98" s="131"/>
      <c r="I98" s="129"/>
      <c r="J98" s="131"/>
      <c r="K98" s="129"/>
      <c r="L98" s="131">
        <f t="shared" si="8"/>
        <v>0</v>
      </c>
    </row>
    <row r="99" spans="1:12" ht="12.75">
      <c r="A99" s="128" t="s">
        <v>218</v>
      </c>
      <c r="B99" s="129"/>
      <c r="C99" s="130"/>
      <c r="D99" s="131">
        <f t="shared" si="7"/>
        <v>0</v>
      </c>
      <c r="E99" s="132"/>
      <c r="F99" s="131"/>
      <c r="G99" s="129"/>
      <c r="H99" s="131"/>
      <c r="I99" s="129"/>
      <c r="J99" s="131"/>
      <c r="K99" s="129"/>
      <c r="L99" s="131">
        <f t="shared" si="8"/>
        <v>0</v>
      </c>
    </row>
    <row r="100" spans="1:12" ht="12.75">
      <c r="A100" s="128" t="s">
        <v>219</v>
      </c>
      <c r="B100" s="129"/>
      <c r="C100" s="130"/>
      <c r="D100" s="131">
        <f t="shared" si="7"/>
        <v>0</v>
      </c>
      <c r="E100" s="132"/>
      <c r="F100" s="131"/>
      <c r="G100" s="129"/>
      <c r="H100" s="131"/>
      <c r="I100" s="129"/>
      <c r="J100" s="131"/>
      <c r="K100" s="129"/>
      <c r="L100" s="131">
        <f t="shared" si="8"/>
        <v>0</v>
      </c>
    </row>
    <row r="101" spans="1:12" ht="12.75">
      <c r="A101" s="128" t="s">
        <v>220</v>
      </c>
      <c r="B101" s="129"/>
      <c r="C101" s="130"/>
      <c r="D101" s="131">
        <f t="shared" si="7"/>
        <v>0</v>
      </c>
      <c r="E101" s="132"/>
      <c r="F101" s="131"/>
      <c r="G101" s="129"/>
      <c r="H101" s="131"/>
      <c r="I101" s="129"/>
      <c r="J101" s="131"/>
      <c r="K101" s="129"/>
      <c r="L101" s="131">
        <f t="shared" si="8"/>
        <v>0</v>
      </c>
    </row>
    <row r="102" spans="1:12" ht="12.75">
      <c r="A102" s="128" t="s">
        <v>221</v>
      </c>
      <c r="B102" s="129"/>
      <c r="C102" s="130"/>
      <c r="D102" s="131">
        <f t="shared" si="7"/>
        <v>0</v>
      </c>
      <c r="E102" s="132"/>
      <c r="F102" s="131"/>
      <c r="G102" s="129"/>
      <c r="H102" s="131"/>
      <c r="I102" s="129"/>
      <c r="J102" s="131"/>
      <c r="K102" s="129"/>
      <c r="L102" s="131">
        <f t="shared" si="8"/>
        <v>0</v>
      </c>
    </row>
    <row r="103" spans="1:12" ht="12.75">
      <c r="A103" s="128" t="s">
        <v>222</v>
      </c>
      <c r="B103" s="129"/>
      <c r="C103" s="130"/>
      <c r="D103" s="131">
        <f t="shared" si="7"/>
        <v>0</v>
      </c>
      <c r="E103" s="132"/>
      <c r="F103" s="131"/>
      <c r="G103" s="129"/>
      <c r="H103" s="131"/>
      <c r="I103" s="129"/>
      <c r="J103" s="131"/>
      <c r="K103" s="129"/>
      <c r="L103" s="131">
        <f t="shared" si="8"/>
        <v>0</v>
      </c>
    </row>
    <row r="104" spans="1:12" ht="12.75">
      <c r="A104" s="128" t="s">
        <v>223</v>
      </c>
      <c r="B104" s="129"/>
      <c r="C104" s="130"/>
      <c r="D104" s="131">
        <f t="shared" si="7"/>
        <v>0</v>
      </c>
      <c r="E104" s="132"/>
      <c r="F104" s="131"/>
      <c r="G104" s="129"/>
      <c r="H104" s="131"/>
      <c r="I104" s="129"/>
      <c r="J104" s="131"/>
      <c r="K104" s="129"/>
      <c r="L104" s="131">
        <f t="shared" si="8"/>
        <v>0</v>
      </c>
    </row>
    <row r="105" spans="1:12" ht="12.75">
      <c r="A105" s="409" t="s">
        <v>126</v>
      </c>
      <c r="B105" s="410"/>
      <c r="C105" s="133"/>
      <c r="D105" s="134"/>
      <c r="E105" s="133"/>
      <c r="F105" s="135"/>
      <c r="G105" s="127"/>
      <c r="H105" s="135"/>
      <c r="I105" s="127"/>
      <c r="J105" s="135"/>
      <c r="K105" s="127"/>
      <c r="L105" s="136">
        <f>SUM(L95:L104)</f>
        <v>0</v>
      </c>
    </row>
  </sheetData>
  <sheetProtection/>
  <protectedRanges>
    <protectedRange password="FC3C" sqref="A18" name="Intervalo1_4_5"/>
  </protectedRanges>
  <mergeCells count="65">
    <mergeCell ref="A18:B18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F44:G44"/>
    <mergeCell ref="H44:I44"/>
    <mergeCell ref="J44:K44"/>
    <mergeCell ref="A56:B56"/>
    <mergeCell ref="D44:D45"/>
    <mergeCell ref="C44:C45"/>
    <mergeCell ref="B44:B45"/>
    <mergeCell ref="A44:A45"/>
    <mergeCell ref="A40:B40"/>
    <mergeCell ref="A65:L65"/>
    <mergeCell ref="A66:A67"/>
    <mergeCell ref="B66:B67"/>
    <mergeCell ref="C66:C67"/>
    <mergeCell ref="D66:D67"/>
    <mergeCell ref="E66:E67"/>
    <mergeCell ref="F66:G66"/>
    <mergeCell ref="H66:I66"/>
    <mergeCell ref="J66:K66"/>
    <mergeCell ref="A43:L43"/>
    <mergeCell ref="A58:L59"/>
    <mergeCell ref="D93:D94"/>
    <mergeCell ref="B93:B94"/>
    <mergeCell ref="C93:C94"/>
    <mergeCell ref="A105:B105"/>
    <mergeCell ref="A81:L81"/>
    <mergeCell ref="F82:G82"/>
    <mergeCell ref="A92:L92"/>
    <mergeCell ref="F93:G93"/>
    <mergeCell ref="A21:L21"/>
    <mergeCell ref="A22:A23"/>
    <mergeCell ref="B22:B23"/>
    <mergeCell ref="C22:C23"/>
    <mergeCell ref="D22:D23"/>
    <mergeCell ref="E22:E23"/>
    <mergeCell ref="H22:I22"/>
    <mergeCell ref="J22:K22"/>
    <mergeCell ref="A1:L1"/>
    <mergeCell ref="A2:L2"/>
    <mergeCell ref="A3:L3"/>
    <mergeCell ref="A82:A83"/>
    <mergeCell ref="B82:B83"/>
    <mergeCell ref="C82:C83"/>
    <mergeCell ref="D82:D83"/>
    <mergeCell ref="F22:G22"/>
    <mergeCell ref="A61:L62"/>
    <mergeCell ref="E44:E45"/>
    <mergeCell ref="A78:B78"/>
    <mergeCell ref="H93:I93"/>
    <mergeCell ref="J93:K93"/>
    <mergeCell ref="E93:E94"/>
    <mergeCell ref="H82:I82"/>
    <mergeCell ref="J82:K82"/>
    <mergeCell ref="A89:B89"/>
    <mergeCell ref="A93:A94"/>
    <mergeCell ref="E82:E83"/>
  </mergeCells>
  <dataValidations count="1">
    <dataValidation type="custom" showInputMessage="1" showErrorMessage="1" errorTitle="Atenção!" error="Esta Célula não poderá ser alterada!&#10;Entre em contato com seu administrador!" sqref="B18:D18">
      <formula1>"Texto"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7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PROPESQ</dc:creator>
  <cp:keywords/>
  <dc:description/>
  <cp:lastModifiedBy>Allane Magda Bezerra de Melo da Silveira</cp:lastModifiedBy>
  <cp:lastPrinted>2016-11-21T17:34:22Z</cp:lastPrinted>
  <dcterms:created xsi:type="dcterms:W3CDTF">2007-12-07T11:32:57Z</dcterms:created>
  <dcterms:modified xsi:type="dcterms:W3CDTF">2017-01-10T20:26:36Z</dcterms:modified>
  <cp:category/>
  <cp:version/>
  <cp:contentType/>
  <cp:contentStatus/>
</cp:coreProperties>
</file>